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1445" firstSheet="3" activeTab="8"/>
  </bookViews>
  <sheets>
    <sheet name="Rekapitulace stavby" sheetId="1" r:id="rId1"/>
    <sheet name="01 - Stoka A" sheetId="2" r:id="rId2"/>
    <sheet name="02 - Stoka A-1" sheetId="3" r:id="rId3"/>
    <sheet name="03 - Stoka A-1-1" sheetId="4" r:id="rId4"/>
    <sheet name="06 - Stoka A-2" sheetId="5" r:id="rId5"/>
    <sheet name="07 - Stoka A-3" sheetId="6" r:id="rId6"/>
    <sheet name="08 - Stoka A-4" sheetId="7" r:id="rId7"/>
    <sheet name="09 - Stoka A-4-1" sheetId="8" r:id="rId8"/>
    <sheet name="06 - Vedlejší a ostatní n..." sheetId="9" r:id="rId9"/>
    <sheet name="Pokyny pro vyplnění" sheetId="10" r:id="rId10"/>
  </sheets>
  <definedNames>
    <definedName name="_xlnm._FilterDatabase" localSheetId="1" hidden="1">'01 - Stoka A'!$C$91:$K$553</definedName>
    <definedName name="_xlnm._FilterDatabase" localSheetId="2" hidden="1">'02 - Stoka A-1'!$C$91:$K$599</definedName>
    <definedName name="_xlnm._FilterDatabase" localSheetId="3" hidden="1">'03 - Stoka A-1-1'!$C$91:$K$473</definedName>
    <definedName name="_xlnm._FilterDatabase" localSheetId="4" hidden="1">'06 - Stoka A-2'!$C$92:$K$514</definedName>
    <definedName name="_xlnm._FilterDatabase" localSheetId="8" hidden="1">'06 - Vedlejší a ostatní n...'!$C$83:$K$135</definedName>
    <definedName name="_xlnm._FilterDatabase" localSheetId="5" hidden="1">'07 - Stoka A-3'!$C$92:$K$484</definedName>
    <definedName name="_xlnm._FilterDatabase" localSheetId="6" hidden="1">'08 - Stoka A-4'!$C$91:$K$571</definedName>
    <definedName name="_xlnm._FilterDatabase" localSheetId="7" hidden="1">'09 - Stoka A-4-1'!$C$91:$K$488</definedName>
    <definedName name="_xlnm.Print_Titles" localSheetId="1">'01 - Stoka A'!$91:$91</definedName>
    <definedName name="_xlnm.Print_Titles" localSheetId="2">'02 - Stoka A-1'!$91:$91</definedName>
    <definedName name="_xlnm.Print_Titles" localSheetId="3">'03 - Stoka A-1-1'!$91:$91</definedName>
    <definedName name="_xlnm.Print_Titles" localSheetId="4">'06 - Stoka A-2'!$92:$92</definedName>
    <definedName name="_xlnm.Print_Titles" localSheetId="8">'06 - Vedlejší a ostatní n...'!$83:$83</definedName>
    <definedName name="_xlnm.Print_Titles" localSheetId="5">'07 - Stoka A-3'!$92:$92</definedName>
    <definedName name="_xlnm.Print_Titles" localSheetId="6">'08 - Stoka A-4'!$91:$91</definedName>
    <definedName name="_xlnm.Print_Titles" localSheetId="7">'09 - Stoka A-4-1'!$91:$91</definedName>
    <definedName name="_xlnm.Print_Titles" localSheetId="0">'Rekapitulace stavby'!$49:$49</definedName>
    <definedName name="_xlnm.Print_Area" localSheetId="1">'01 - Stoka A'!$C$4:$J$38,'01 - Stoka A'!$C$44:$J$71,'01 - Stoka A'!$C$77:$K$553</definedName>
    <definedName name="_xlnm.Print_Area" localSheetId="2">'02 - Stoka A-1'!$C$4:$J$38,'02 - Stoka A-1'!$C$44:$J$71,'02 - Stoka A-1'!$C$77:$K$599</definedName>
    <definedName name="_xlnm.Print_Area" localSheetId="3">'03 - Stoka A-1-1'!$C$4:$J$38,'03 - Stoka A-1-1'!$C$44:$J$71,'03 - Stoka A-1-1'!$C$77:$K$473</definedName>
    <definedName name="_xlnm.Print_Area" localSheetId="4">'06 - Stoka A-2'!$C$4:$J$38,'06 - Stoka A-2'!$C$44:$J$72,'06 - Stoka A-2'!$C$78:$K$514</definedName>
    <definedName name="_xlnm.Print_Area" localSheetId="8">'06 - Vedlejší a ostatní n...'!$C$4:$J$36,'06 - Vedlejší a ostatní n...'!$C$42:$J$65,'06 - Vedlejší a ostatní n...'!$C$71:$K$135</definedName>
    <definedName name="_xlnm.Print_Area" localSheetId="5">'07 - Stoka A-3'!$C$4:$J$38,'07 - Stoka A-3'!$C$44:$J$72,'07 - Stoka A-3'!$C$78:$K$484</definedName>
    <definedName name="_xlnm.Print_Area" localSheetId="6">'08 - Stoka A-4'!$C$4:$J$38,'08 - Stoka A-4'!$C$44:$J$71,'08 - Stoka A-4'!$C$77:$K$571</definedName>
    <definedName name="_xlnm.Print_Area" localSheetId="7">'09 - Stoka A-4-1'!$C$4:$J$38,'09 - Stoka A-4-1'!$C$44:$J$71,'09 - Stoka A-4-1'!$C$77:$K$488</definedName>
    <definedName name="_xlnm.Print_Area" localSheetId="9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stavby'!$C$39:$AQ$61</definedName>
  </definedNames>
  <calcPr calcId="145621"/>
</workbook>
</file>

<file path=xl/calcChain.xml><?xml version="1.0" encoding="utf-8"?>
<calcChain xmlns="http://schemas.openxmlformats.org/spreadsheetml/2006/main">
  <c r="E7" i="3" l="1"/>
  <c r="AY60" i="1" l="1"/>
  <c r="AX60" i="1"/>
  <c r="BI135" i="9"/>
  <c r="BH135" i="9"/>
  <c r="BG135" i="9"/>
  <c r="BF135" i="9"/>
  <c r="T135" i="9"/>
  <c r="R135" i="9"/>
  <c r="P135" i="9"/>
  <c r="BK135" i="9"/>
  <c r="J135" i="9"/>
  <c r="BE135" i="9" s="1"/>
  <c r="BI134" i="9"/>
  <c r="BH134" i="9"/>
  <c r="BG134" i="9"/>
  <c r="BF134" i="9"/>
  <c r="T134" i="9"/>
  <c r="R134" i="9"/>
  <c r="P134" i="9"/>
  <c r="BK134" i="9"/>
  <c r="J134" i="9"/>
  <c r="BE134" i="9" s="1"/>
  <c r="BI132" i="9"/>
  <c r="BH132" i="9"/>
  <c r="BG132" i="9"/>
  <c r="BF132" i="9"/>
  <c r="T132" i="9"/>
  <c r="R132" i="9"/>
  <c r="P132" i="9"/>
  <c r="BK132" i="9"/>
  <c r="J132" i="9"/>
  <c r="BE132" i="9" s="1"/>
  <c r="BI130" i="9"/>
  <c r="BH130" i="9"/>
  <c r="BG130" i="9"/>
  <c r="BF130" i="9"/>
  <c r="T130" i="9"/>
  <c r="R130" i="9"/>
  <c r="P130" i="9"/>
  <c r="BK130" i="9"/>
  <c r="J130" i="9"/>
  <c r="BE130" i="9" s="1"/>
  <c r="BI129" i="9"/>
  <c r="BH129" i="9"/>
  <c r="BG129" i="9"/>
  <c r="BF129" i="9"/>
  <c r="T129" i="9"/>
  <c r="R129" i="9"/>
  <c r="P129" i="9"/>
  <c r="BK129" i="9"/>
  <c r="J129" i="9"/>
  <c r="BE129" i="9" s="1"/>
  <c r="BI127" i="9"/>
  <c r="BH127" i="9"/>
  <c r="BG127" i="9"/>
  <c r="BF127" i="9"/>
  <c r="T127" i="9"/>
  <c r="R127" i="9"/>
  <c r="P127" i="9"/>
  <c r="BK127" i="9"/>
  <c r="J127" i="9"/>
  <c r="BE127" i="9" s="1"/>
  <c r="BI125" i="9"/>
  <c r="BH125" i="9"/>
  <c r="BG125" i="9"/>
  <c r="BF125" i="9"/>
  <c r="T125" i="9"/>
  <c r="T124" i="9"/>
  <c r="T123" i="9" s="1"/>
  <c r="R125" i="9"/>
  <c r="R124" i="9" s="1"/>
  <c r="R123" i="9" s="1"/>
  <c r="P125" i="9"/>
  <c r="P124" i="9"/>
  <c r="P123" i="9" s="1"/>
  <c r="BK125" i="9"/>
  <c r="J125" i="9"/>
  <c r="BE125" i="9" s="1"/>
  <c r="BI122" i="9"/>
  <c r="BH122" i="9"/>
  <c r="BG122" i="9"/>
  <c r="BF122" i="9"/>
  <c r="T122" i="9"/>
  <c r="R122" i="9"/>
  <c r="P122" i="9"/>
  <c r="BK122" i="9"/>
  <c r="J122" i="9"/>
  <c r="BE122" i="9" s="1"/>
  <c r="BI121" i="9"/>
  <c r="BH121" i="9"/>
  <c r="BG121" i="9"/>
  <c r="BF121" i="9"/>
  <c r="T121" i="9"/>
  <c r="R121" i="9"/>
  <c r="P121" i="9"/>
  <c r="BK121" i="9"/>
  <c r="J121" i="9"/>
  <c r="BE121" i="9" s="1"/>
  <c r="BI120" i="9"/>
  <c r="BH120" i="9"/>
  <c r="BG120" i="9"/>
  <c r="BF120" i="9"/>
  <c r="T120" i="9"/>
  <c r="R120" i="9"/>
  <c r="P120" i="9"/>
  <c r="BK120" i="9"/>
  <c r="J120" i="9"/>
  <c r="BE120" i="9" s="1"/>
  <c r="BI119" i="9"/>
  <c r="BH119" i="9"/>
  <c r="BG119" i="9"/>
  <c r="BF119" i="9"/>
  <c r="T119" i="9"/>
  <c r="R119" i="9"/>
  <c r="P119" i="9"/>
  <c r="BK119" i="9"/>
  <c r="J119" i="9"/>
  <c r="BE119" i="9"/>
  <c r="BI118" i="9"/>
  <c r="BH118" i="9"/>
  <c r="BG118" i="9"/>
  <c r="BF118" i="9"/>
  <c r="T118" i="9"/>
  <c r="R118" i="9"/>
  <c r="P118" i="9"/>
  <c r="BK118" i="9"/>
  <c r="J118" i="9"/>
  <c r="BE118" i="9" s="1"/>
  <c r="BI117" i="9"/>
  <c r="BH117" i="9"/>
  <c r="BG117" i="9"/>
  <c r="BF117" i="9"/>
  <c r="T117" i="9"/>
  <c r="R117" i="9"/>
  <c r="P117" i="9"/>
  <c r="BK117" i="9"/>
  <c r="J117" i="9"/>
  <c r="BE117" i="9" s="1"/>
  <c r="BI115" i="9"/>
  <c r="BH115" i="9"/>
  <c r="BG115" i="9"/>
  <c r="BF115" i="9"/>
  <c r="T115" i="9"/>
  <c r="R115" i="9"/>
  <c r="P115" i="9"/>
  <c r="BK115" i="9"/>
  <c r="J115" i="9"/>
  <c r="BE115" i="9" s="1"/>
  <c r="BI113" i="9"/>
  <c r="BH113" i="9"/>
  <c r="BG113" i="9"/>
  <c r="BF113" i="9"/>
  <c r="T113" i="9"/>
  <c r="R113" i="9"/>
  <c r="P113" i="9"/>
  <c r="BK113" i="9"/>
  <c r="J113" i="9"/>
  <c r="BE113" i="9" s="1"/>
  <c r="BI111" i="9"/>
  <c r="BH111" i="9"/>
  <c r="BG111" i="9"/>
  <c r="BF111" i="9"/>
  <c r="T111" i="9"/>
  <c r="R111" i="9"/>
  <c r="P111" i="9"/>
  <c r="BK111" i="9"/>
  <c r="J111" i="9"/>
  <c r="BE111" i="9" s="1"/>
  <c r="BI110" i="9"/>
  <c r="BH110" i="9"/>
  <c r="BG110" i="9"/>
  <c r="BF110" i="9"/>
  <c r="T110" i="9"/>
  <c r="R110" i="9"/>
  <c r="P110" i="9"/>
  <c r="BK110" i="9"/>
  <c r="J110" i="9"/>
  <c r="BE110" i="9"/>
  <c r="BI108" i="9"/>
  <c r="BH108" i="9"/>
  <c r="BG108" i="9"/>
  <c r="BF108" i="9"/>
  <c r="T108" i="9"/>
  <c r="R108" i="9"/>
  <c r="P108" i="9"/>
  <c r="BK108" i="9"/>
  <c r="J108" i="9"/>
  <c r="BE108" i="9" s="1"/>
  <c r="BI106" i="9"/>
  <c r="BH106" i="9"/>
  <c r="BG106" i="9"/>
  <c r="BF106" i="9"/>
  <c r="T106" i="9"/>
  <c r="R106" i="9"/>
  <c r="P106" i="9"/>
  <c r="BK106" i="9"/>
  <c r="J106" i="9"/>
  <c r="BE106" i="9" s="1"/>
  <c r="BI104" i="9"/>
  <c r="BH104" i="9"/>
  <c r="BG104" i="9"/>
  <c r="BF104" i="9"/>
  <c r="T104" i="9"/>
  <c r="R104" i="9"/>
  <c r="P104" i="9"/>
  <c r="BK104" i="9"/>
  <c r="J104" i="9"/>
  <c r="BE104" i="9" s="1"/>
  <c r="BI102" i="9"/>
  <c r="BH102" i="9"/>
  <c r="BG102" i="9"/>
  <c r="BF102" i="9"/>
  <c r="T102" i="9"/>
  <c r="R102" i="9"/>
  <c r="P102" i="9"/>
  <c r="BK102" i="9"/>
  <c r="J102" i="9"/>
  <c r="BE102" i="9" s="1"/>
  <c r="BI101" i="9"/>
  <c r="BH101" i="9"/>
  <c r="BG101" i="9"/>
  <c r="BF101" i="9"/>
  <c r="T101" i="9"/>
  <c r="R101" i="9"/>
  <c r="P101" i="9"/>
  <c r="BK101" i="9"/>
  <c r="J101" i="9"/>
  <c r="BE101" i="9" s="1"/>
  <c r="BI100" i="9"/>
  <c r="BH100" i="9"/>
  <c r="BG100" i="9"/>
  <c r="BF100" i="9"/>
  <c r="T100" i="9"/>
  <c r="R100" i="9"/>
  <c r="R99" i="9" s="1"/>
  <c r="R98" i="9" s="1"/>
  <c r="P100" i="9"/>
  <c r="P99" i="9" s="1"/>
  <c r="P98" i="9" s="1"/>
  <c r="BK100" i="9"/>
  <c r="J100" i="9"/>
  <c r="BE100" i="9" s="1"/>
  <c r="BI97" i="9"/>
  <c r="BH97" i="9"/>
  <c r="BG97" i="9"/>
  <c r="BF97" i="9"/>
  <c r="T97" i="9"/>
  <c r="R97" i="9"/>
  <c r="P97" i="9"/>
  <c r="BK97" i="9"/>
  <c r="J97" i="9"/>
  <c r="BE97" i="9"/>
  <c r="BI96" i="9"/>
  <c r="BH96" i="9"/>
  <c r="BG96" i="9"/>
  <c r="BF96" i="9"/>
  <c r="T96" i="9"/>
  <c r="R96" i="9"/>
  <c r="P96" i="9"/>
  <c r="BK96" i="9"/>
  <c r="J96" i="9"/>
  <c r="BE96" i="9" s="1"/>
  <c r="BI94" i="9"/>
  <c r="BH94" i="9"/>
  <c r="BG94" i="9"/>
  <c r="BF94" i="9"/>
  <c r="T94" i="9"/>
  <c r="R94" i="9"/>
  <c r="P94" i="9"/>
  <c r="P91" i="9" s="1"/>
  <c r="P90" i="9" s="1"/>
  <c r="BK94" i="9"/>
  <c r="J94" i="9"/>
  <c r="BE94" i="9"/>
  <c r="BI92" i="9"/>
  <c r="BH92" i="9"/>
  <c r="BG92" i="9"/>
  <c r="BF92" i="9"/>
  <c r="T92" i="9"/>
  <c r="R92" i="9"/>
  <c r="P92" i="9"/>
  <c r="BK92" i="9"/>
  <c r="J92" i="9"/>
  <c r="BE92" i="9" s="1"/>
  <c r="BI89" i="9"/>
  <c r="BH89" i="9"/>
  <c r="BG89" i="9"/>
  <c r="BF89" i="9"/>
  <c r="T89" i="9"/>
  <c r="R89" i="9"/>
  <c r="P89" i="9"/>
  <c r="BK89" i="9"/>
  <c r="J89" i="9"/>
  <c r="BE89" i="9" s="1"/>
  <c r="BI88" i="9"/>
  <c r="BH88" i="9"/>
  <c r="BG88" i="9"/>
  <c r="BF88" i="9"/>
  <c r="T88" i="9"/>
  <c r="R88" i="9"/>
  <c r="P88" i="9"/>
  <c r="BK88" i="9"/>
  <c r="J88" i="9"/>
  <c r="BE88" i="9" s="1"/>
  <c r="BI87" i="9"/>
  <c r="F34" i="9" s="1"/>
  <c r="BD60" i="1" s="1"/>
  <c r="BH87" i="9"/>
  <c r="BG87" i="9"/>
  <c r="BF87" i="9"/>
  <c r="T87" i="9"/>
  <c r="R87" i="9"/>
  <c r="P87" i="9"/>
  <c r="BK87" i="9"/>
  <c r="J87" i="9"/>
  <c r="BE87" i="9" s="1"/>
  <c r="F81" i="9"/>
  <c r="J80" i="9"/>
  <c r="F80" i="9"/>
  <c r="F78" i="9"/>
  <c r="E76" i="9"/>
  <c r="F52" i="9"/>
  <c r="J51" i="9"/>
  <c r="F51" i="9"/>
  <c r="F49" i="9"/>
  <c r="E47" i="9"/>
  <c r="J12" i="9"/>
  <c r="J49" i="9" s="1"/>
  <c r="E7" i="9"/>
  <c r="E74" i="9" s="1"/>
  <c r="AY59" i="1"/>
  <c r="AX59" i="1"/>
  <c r="BI488" i="8"/>
  <c r="BH488" i="8"/>
  <c r="BG488" i="8"/>
  <c r="BF488" i="8"/>
  <c r="T488" i="8"/>
  <c r="T487" i="8"/>
  <c r="R488" i="8"/>
  <c r="R487" i="8"/>
  <c r="P488" i="8"/>
  <c r="P487" i="8"/>
  <c r="BK488" i="8"/>
  <c r="BK487" i="8" s="1"/>
  <c r="J487" i="8" s="1"/>
  <c r="J70" i="8" s="1"/>
  <c r="J488" i="8"/>
  <c r="BE488" i="8" s="1"/>
  <c r="BI485" i="8"/>
  <c r="BH485" i="8"/>
  <c r="BG485" i="8"/>
  <c r="BF485" i="8"/>
  <c r="T485" i="8"/>
  <c r="R485" i="8"/>
  <c r="P485" i="8"/>
  <c r="BK485" i="8"/>
  <c r="J485" i="8"/>
  <c r="BE485" i="8" s="1"/>
  <c r="BI481" i="8"/>
  <c r="BH481" i="8"/>
  <c r="BG481" i="8"/>
  <c r="BF481" i="8"/>
  <c r="T481" i="8"/>
  <c r="R481" i="8"/>
  <c r="P481" i="8"/>
  <c r="BK481" i="8"/>
  <c r="J481" i="8"/>
  <c r="BE481" i="8"/>
  <c r="BI474" i="8"/>
  <c r="BH474" i="8"/>
  <c r="BG474" i="8"/>
  <c r="BF474" i="8"/>
  <c r="T474" i="8"/>
  <c r="R474" i="8"/>
  <c r="R449" i="8" s="1"/>
  <c r="P474" i="8"/>
  <c r="BK474" i="8"/>
  <c r="J474" i="8"/>
  <c r="BE474" i="8" s="1"/>
  <c r="BI462" i="8"/>
  <c r="BH462" i="8"/>
  <c r="BG462" i="8"/>
  <c r="BF462" i="8"/>
  <c r="T462" i="8"/>
  <c r="R462" i="8"/>
  <c r="P462" i="8"/>
  <c r="BK462" i="8"/>
  <c r="J462" i="8"/>
  <c r="BE462" i="8"/>
  <c r="BI450" i="8"/>
  <c r="BH450" i="8"/>
  <c r="BG450" i="8"/>
  <c r="BF450" i="8"/>
  <c r="T450" i="8"/>
  <c r="T449" i="8"/>
  <c r="R450" i="8"/>
  <c r="P450" i="8"/>
  <c r="P449" i="8"/>
  <c r="BK450" i="8"/>
  <c r="J450" i="8"/>
  <c r="BE450" i="8" s="1"/>
  <c r="BI446" i="8"/>
  <c r="BH446" i="8"/>
  <c r="BG446" i="8"/>
  <c r="BF446" i="8"/>
  <c r="T446" i="8"/>
  <c r="R446" i="8"/>
  <c r="P446" i="8"/>
  <c r="BK446" i="8"/>
  <c r="J446" i="8"/>
  <c r="BE446" i="8" s="1"/>
  <c r="BI444" i="8"/>
  <c r="BH444" i="8"/>
  <c r="BG444" i="8"/>
  <c r="BF444" i="8"/>
  <c r="T444" i="8"/>
  <c r="R444" i="8"/>
  <c r="P444" i="8"/>
  <c r="BK444" i="8"/>
  <c r="J444" i="8"/>
  <c r="BE444" i="8" s="1"/>
  <c r="BI440" i="8"/>
  <c r="BH440" i="8"/>
  <c r="BG440" i="8"/>
  <c r="BF440" i="8"/>
  <c r="T440" i="8"/>
  <c r="R440" i="8"/>
  <c r="P440" i="8"/>
  <c r="BK440" i="8"/>
  <c r="J440" i="8"/>
  <c r="BE440" i="8"/>
  <c r="BI436" i="8"/>
  <c r="BH436" i="8"/>
  <c r="BG436" i="8"/>
  <c r="BF436" i="8"/>
  <c r="T436" i="8"/>
  <c r="R436" i="8"/>
  <c r="P436" i="8"/>
  <c r="P428" i="8" s="1"/>
  <c r="BK436" i="8"/>
  <c r="BK428" i="8" s="1"/>
  <c r="J428" i="8" s="1"/>
  <c r="J68" i="8" s="1"/>
  <c r="J436" i="8"/>
  <c r="BE436" i="8"/>
  <c r="BI432" i="8"/>
  <c r="BH432" i="8"/>
  <c r="BG432" i="8"/>
  <c r="BF432" i="8"/>
  <c r="T432" i="8"/>
  <c r="T428" i="8" s="1"/>
  <c r="R432" i="8"/>
  <c r="P432" i="8"/>
  <c r="BK432" i="8"/>
  <c r="J432" i="8"/>
  <c r="BE432" i="8"/>
  <c r="BI429" i="8"/>
  <c r="BH429" i="8"/>
  <c r="BG429" i="8"/>
  <c r="BF429" i="8"/>
  <c r="T429" i="8"/>
  <c r="R429" i="8"/>
  <c r="R428" i="8"/>
  <c r="P429" i="8"/>
  <c r="BK429" i="8"/>
  <c r="J429" i="8"/>
  <c r="BE429" i="8"/>
  <c r="BI427" i="8"/>
  <c r="BH427" i="8"/>
  <c r="BG427" i="8"/>
  <c r="BF427" i="8"/>
  <c r="T427" i="8"/>
  <c r="R427" i="8"/>
  <c r="P427" i="8"/>
  <c r="BK427" i="8"/>
  <c r="J427" i="8"/>
  <c r="BE427" i="8"/>
  <c r="BI426" i="8"/>
  <c r="BH426" i="8"/>
  <c r="BG426" i="8"/>
  <c r="BF426" i="8"/>
  <c r="T426" i="8"/>
  <c r="R426" i="8"/>
  <c r="P426" i="8"/>
  <c r="BK426" i="8"/>
  <c r="J426" i="8"/>
  <c r="BE426" i="8"/>
  <c r="BI425" i="8"/>
  <c r="BH425" i="8"/>
  <c r="BG425" i="8"/>
  <c r="BF425" i="8"/>
  <c r="T425" i="8"/>
  <c r="R425" i="8"/>
  <c r="P425" i="8"/>
  <c r="BK425" i="8"/>
  <c r="J425" i="8"/>
  <c r="BE425" i="8"/>
  <c r="BI422" i="8"/>
  <c r="BH422" i="8"/>
  <c r="BG422" i="8"/>
  <c r="BF422" i="8"/>
  <c r="T422" i="8"/>
  <c r="R422" i="8"/>
  <c r="P422" i="8"/>
  <c r="BK422" i="8"/>
  <c r="J422" i="8"/>
  <c r="BE422" i="8"/>
  <c r="BI421" i="8"/>
  <c r="BH421" i="8"/>
  <c r="BG421" i="8"/>
  <c r="BF421" i="8"/>
  <c r="T421" i="8"/>
  <c r="R421" i="8"/>
  <c r="P421" i="8"/>
  <c r="BK421" i="8"/>
  <c r="J421" i="8"/>
  <c r="BE421" i="8"/>
  <c r="BI420" i="8"/>
  <c r="BH420" i="8"/>
  <c r="BG420" i="8"/>
  <c r="BF420" i="8"/>
  <c r="T420" i="8"/>
  <c r="R420" i="8"/>
  <c r="P420" i="8"/>
  <c r="BK420" i="8"/>
  <c r="J420" i="8"/>
  <c r="BE420" i="8"/>
  <c r="BI417" i="8"/>
  <c r="BH417" i="8"/>
  <c r="BG417" i="8"/>
  <c r="BF417" i="8"/>
  <c r="T417" i="8"/>
  <c r="R417" i="8"/>
  <c r="P417" i="8"/>
  <c r="BK417" i="8"/>
  <c r="J417" i="8"/>
  <c r="BE417" i="8"/>
  <c r="BI416" i="8"/>
  <c r="BH416" i="8"/>
  <c r="BG416" i="8"/>
  <c r="BF416" i="8"/>
  <c r="T416" i="8"/>
  <c r="R416" i="8"/>
  <c r="P416" i="8"/>
  <c r="BK416" i="8"/>
  <c r="J416" i="8"/>
  <c r="BE416" i="8"/>
  <c r="BI413" i="8"/>
  <c r="BH413" i="8"/>
  <c r="BG413" i="8"/>
  <c r="BF413" i="8"/>
  <c r="T413" i="8"/>
  <c r="R413" i="8"/>
  <c r="P413" i="8"/>
  <c r="BK413" i="8"/>
  <c r="J413" i="8"/>
  <c r="BE413" i="8"/>
  <c r="BI412" i="8"/>
  <c r="BH412" i="8"/>
  <c r="BG412" i="8"/>
  <c r="BF412" i="8"/>
  <c r="T412" i="8"/>
  <c r="R412" i="8"/>
  <c r="P412" i="8"/>
  <c r="BK412" i="8"/>
  <c r="J412" i="8"/>
  <c r="BE412" i="8"/>
  <c r="BI411" i="8"/>
  <c r="BH411" i="8"/>
  <c r="BG411" i="8"/>
  <c r="BF411" i="8"/>
  <c r="T411" i="8"/>
  <c r="R411" i="8"/>
  <c r="P411" i="8"/>
  <c r="BK411" i="8"/>
  <c r="J411" i="8"/>
  <c r="BE411" i="8"/>
  <c r="BI410" i="8"/>
  <c r="BH410" i="8"/>
  <c r="BG410" i="8"/>
  <c r="BF410" i="8"/>
  <c r="T410" i="8"/>
  <c r="R410" i="8"/>
  <c r="P410" i="8"/>
  <c r="BK410" i="8"/>
  <c r="J410" i="8"/>
  <c r="BE410" i="8"/>
  <c r="BI407" i="8"/>
  <c r="BH407" i="8"/>
  <c r="BG407" i="8"/>
  <c r="BF407" i="8"/>
  <c r="T407" i="8"/>
  <c r="R407" i="8"/>
  <c r="P407" i="8"/>
  <c r="BK407" i="8"/>
  <c r="J407" i="8"/>
  <c r="BE407" i="8"/>
  <c r="BI406" i="8"/>
  <c r="BH406" i="8"/>
  <c r="BG406" i="8"/>
  <c r="BF406" i="8"/>
  <c r="T406" i="8"/>
  <c r="R406" i="8"/>
  <c r="P406" i="8"/>
  <c r="BK406" i="8"/>
  <c r="J406" i="8"/>
  <c r="BE406" i="8"/>
  <c r="BI405" i="8"/>
  <c r="BH405" i="8"/>
  <c r="BG405" i="8"/>
  <c r="BF405" i="8"/>
  <c r="T405" i="8"/>
  <c r="R405" i="8"/>
  <c r="P405" i="8"/>
  <c r="BK405" i="8"/>
  <c r="J405" i="8"/>
  <c r="BE405" i="8"/>
  <c r="BI403" i="8"/>
  <c r="BH403" i="8"/>
  <c r="BG403" i="8"/>
  <c r="BF403" i="8"/>
  <c r="T403" i="8"/>
  <c r="R403" i="8"/>
  <c r="P403" i="8"/>
  <c r="BK403" i="8"/>
  <c r="J403" i="8"/>
  <c r="BE403" i="8"/>
  <c r="BI402" i="8"/>
  <c r="BH402" i="8"/>
  <c r="BG402" i="8"/>
  <c r="BF402" i="8"/>
  <c r="T402" i="8"/>
  <c r="R402" i="8"/>
  <c r="P402" i="8"/>
  <c r="BK402" i="8"/>
  <c r="J402" i="8"/>
  <c r="BE402" i="8"/>
  <c r="BI401" i="8"/>
  <c r="BH401" i="8"/>
  <c r="BG401" i="8"/>
  <c r="BF401" i="8"/>
  <c r="T401" i="8"/>
  <c r="R401" i="8"/>
  <c r="P401" i="8"/>
  <c r="BK401" i="8"/>
  <c r="J401" i="8"/>
  <c r="BE401" i="8"/>
  <c r="BI400" i="8"/>
  <c r="BH400" i="8"/>
  <c r="BG400" i="8"/>
  <c r="BF400" i="8"/>
  <c r="T400" i="8"/>
  <c r="R400" i="8"/>
  <c r="P400" i="8"/>
  <c r="BK400" i="8"/>
  <c r="J400" i="8"/>
  <c r="BE400" i="8"/>
  <c r="BI399" i="8"/>
  <c r="BH399" i="8"/>
  <c r="BG399" i="8"/>
  <c r="BF399" i="8"/>
  <c r="T399" i="8"/>
  <c r="R399" i="8"/>
  <c r="P399" i="8"/>
  <c r="BK399" i="8"/>
  <c r="J399" i="8"/>
  <c r="BE399" i="8"/>
  <c r="BI398" i="8"/>
  <c r="BH398" i="8"/>
  <c r="BG398" i="8"/>
  <c r="BF398" i="8"/>
  <c r="T398" i="8"/>
  <c r="R398" i="8"/>
  <c r="P398" i="8"/>
  <c r="BK398" i="8"/>
  <c r="J398" i="8"/>
  <c r="BE398" i="8"/>
  <c r="BI397" i="8"/>
  <c r="BH397" i="8"/>
  <c r="BG397" i="8"/>
  <c r="BF397" i="8"/>
  <c r="T397" i="8"/>
  <c r="R397" i="8"/>
  <c r="P397" i="8"/>
  <c r="BK397" i="8"/>
  <c r="J397" i="8"/>
  <c r="BE397" i="8"/>
  <c r="BI396" i="8"/>
  <c r="BH396" i="8"/>
  <c r="BG396" i="8"/>
  <c r="BF396" i="8"/>
  <c r="T396" i="8"/>
  <c r="R396" i="8"/>
  <c r="P396" i="8"/>
  <c r="BK396" i="8"/>
  <c r="J396" i="8"/>
  <c r="BE396" i="8"/>
  <c r="BI395" i="8"/>
  <c r="BH395" i="8"/>
  <c r="BG395" i="8"/>
  <c r="BF395" i="8"/>
  <c r="T395" i="8"/>
  <c r="R395" i="8"/>
  <c r="P395" i="8"/>
  <c r="BK395" i="8"/>
  <c r="J395" i="8"/>
  <c r="BE395" i="8"/>
  <c r="BI392" i="8"/>
  <c r="BH392" i="8"/>
  <c r="BG392" i="8"/>
  <c r="BF392" i="8"/>
  <c r="T392" i="8"/>
  <c r="R392" i="8"/>
  <c r="P392" i="8"/>
  <c r="BK392" i="8"/>
  <c r="J392" i="8"/>
  <c r="BE392" i="8"/>
  <c r="BI391" i="8"/>
  <c r="BH391" i="8"/>
  <c r="BG391" i="8"/>
  <c r="BF391" i="8"/>
  <c r="T391" i="8"/>
  <c r="R391" i="8"/>
  <c r="P391" i="8"/>
  <c r="BK391" i="8"/>
  <c r="J391" i="8"/>
  <c r="BE391" i="8"/>
  <c r="BI390" i="8"/>
  <c r="BH390" i="8"/>
  <c r="BG390" i="8"/>
  <c r="BF390" i="8"/>
  <c r="T390" i="8"/>
  <c r="R390" i="8"/>
  <c r="P390" i="8"/>
  <c r="BK390" i="8"/>
  <c r="J390" i="8"/>
  <c r="BE390" i="8"/>
  <c r="BI389" i="8"/>
  <c r="BH389" i="8"/>
  <c r="BG389" i="8"/>
  <c r="BF389" i="8"/>
  <c r="T389" i="8"/>
  <c r="R389" i="8"/>
  <c r="R386" i="8" s="1"/>
  <c r="P389" i="8"/>
  <c r="BK389" i="8"/>
  <c r="J389" i="8"/>
  <c r="BE389" i="8"/>
  <c r="BI388" i="8"/>
  <c r="BH388" i="8"/>
  <c r="BG388" i="8"/>
  <c r="BF388" i="8"/>
  <c r="T388" i="8"/>
  <c r="R388" i="8"/>
  <c r="P388" i="8"/>
  <c r="BK388" i="8"/>
  <c r="J388" i="8"/>
  <c r="BE388" i="8"/>
  <c r="BI387" i="8"/>
  <c r="BH387" i="8"/>
  <c r="BG387" i="8"/>
  <c r="BF387" i="8"/>
  <c r="T387" i="8"/>
  <c r="T386" i="8"/>
  <c r="R387" i="8"/>
  <c r="P387" i="8"/>
  <c r="P386" i="8"/>
  <c r="BK387" i="8"/>
  <c r="J387" i="8"/>
  <c r="BE387" i="8" s="1"/>
  <c r="BI381" i="8"/>
  <c r="BH381" i="8"/>
  <c r="BG381" i="8"/>
  <c r="BF381" i="8"/>
  <c r="T381" i="8"/>
  <c r="R381" i="8"/>
  <c r="P381" i="8"/>
  <c r="BK381" i="8"/>
  <c r="J381" i="8"/>
  <c r="BE381" i="8"/>
  <c r="BI376" i="8"/>
  <c r="BH376" i="8"/>
  <c r="BG376" i="8"/>
  <c r="BF376" i="8"/>
  <c r="T376" i="8"/>
  <c r="R376" i="8"/>
  <c r="P376" i="8"/>
  <c r="BK376" i="8"/>
  <c r="J376" i="8"/>
  <c r="BE376" i="8" s="1"/>
  <c r="BI366" i="8"/>
  <c r="BH366" i="8"/>
  <c r="BG366" i="8"/>
  <c r="BF366" i="8"/>
  <c r="T366" i="8"/>
  <c r="R366" i="8"/>
  <c r="P366" i="8"/>
  <c r="BK366" i="8"/>
  <c r="J366" i="8"/>
  <c r="BE366" i="8"/>
  <c r="BI356" i="8"/>
  <c r="BH356" i="8"/>
  <c r="BG356" i="8"/>
  <c r="BF356" i="8"/>
  <c r="T356" i="8"/>
  <c r="R356" i="8"/>
  <c r="P356" i="8"/>
  <c r="BK356" i="8"/>
  <c r="J356" i="8"/>
  <c r="BE356" i="8" s="1"/>
  <c r="BI346" i="8"/>
  <c r="BH346" i="8"/>
  <c r="BG346" i="8"/>
  <c r="BF346" i="8"/>
  <c r="T346" i="8"/>
  <c r="R346" i="8"/>
  <c r="P346" i="8"/>
  <c r="BK346" i="8"/>
  <c r="J346" i="8"/>
  <c r="BE346" i="8"/>
  <c r="BI339" i="8"/>
  <c r="BH339" i="8"/>
  <c r="BG339" i="8"/>
  <c r="BF339" i="8"/>
  <c r="T339" i="8"/>
  <c r="R339" i="8"/>
  <c r="P339" i="8"/>
  <c r="P321" i="8" s="1"/>
  <c r="BK339" i="8"/>
  <c r="J339" i="8"/>
  <c r="BE339" i="8" s="1"/>
  <c r="BI331" i="8"/>
  <c r="BH331" i="8"/>
  <c r="BG331" i="8"/>
  <c r="BF331" i="8"/>
  <c r="T331" i="8"/>
  <c r="T321" i="8" s="1"/>
  <c r="R331" i="8"/>
  <c r="P331" i="8"/>
  <c r="BK331" i="8"/>
  <c r="J331" i="8"/>
  <c r="BE331" i="8"/>
  <c r="BI322" i="8"/>
  <c r="BH322" i="8"/>
  <c r="BG322" i="8"/>
  <c r="BF322" i="8"/>
  <c r="T322" i="8"/>
  <c r="R322" i="8"/>
  <c r="R321" i="8"/>
  <c r="P322" i="8"/>
  <c r="BK322" i="8"/>
  <c r="BK321" i="8" s="1"/>
  <c r="J321" i="8" s="1"/>
  <c r="J66" i="8" s="1"/>
  <c r="J322" i="8"/>
  <c r="BE322" i="8"/>
  <c r="BI319" i="8"/>
  <c r="BH319" i="8"/>
  <c r="BG319" i="8"/>
  <c r="BF319" i="8"/>
  <c r="T319" i="8"/>
  <c r="R319" i="8"/>
  <c r="P319" i="8"/>
  <c r="BK319" i="8"/>
  <c r="J319" i="8"/>
  <c r="BE319" i="8" s="1"/>
  <c r="BI318" i="8"/>
  <c r="BH318" i="8"/>
  <c r="BG318" i="8"/>
  <c r="BF318" i="8"/>
  <c r="T318" i="8"/>
  <c r="R318" i="8"/>
  <c r="P318" i="8"/>
  <c r="BK318" i="8"/>
  <c r="J318" i="8"/>
  <c r="BE318" i="8"/>
  <c r="BI315" i="8"/>
  <c r="BH315" i="8"/>
  <c r="BG315" i="8"/>
  <c r="BF315" i="8"/>
  <c r="T315" i="8"/>
  <c r="R315" i="8"/>
  <c r="P315" i="8"/>
  <c r="BK315" i="8"/>
  <c r="J315" i="8"/>
  <c r="BE315" i="8" s="1"/>
  <c r="BI314" i="8"/>
  <c r="BH314" i="8"/>
  <c r="BG314" i="8"/>
  <c r="BF314" i="8"/>
  <c r="T314" i="8"/>
  <c r="R314" i="8"/>
  <c r="P314" i="8"/>
  <c r="BK314" i="8"/>
  <c r="J314" i="8"/>
  <c r="BE314" i="8"/>
  <c r="BI313" i="8"/>
  <c r="BH313" i="8"/>
  <c r="BG313" i="8"/>
  <c r="BF313" i="8"/>
  <c r="T313" i="8"/>
  <c r="R313" i="8"/>
  <c r="P313" i="8"/>
  <c r="BK313" i="8"/>
  <c r="J313" i="8"/>
  <c r="BE313" i="8" s="1"/>
  <c r="BI312" i="8"/>
  <c r="BH312" i="8"/>
  <c r="BG312" i="8"/>
  <c r="BF312" i="8"/>
  <c r="T312" i="8"/>
  <c r="R312" i="8"/>
  <c r="R302" i="8" s="1"/>
  <c r="P312" i="8"/>
  <c r="BK312" i="8"/>
  <c r="J312" i="8"/>
  <c r="BE312" i="8"/>
  <c r="BI309" i="8"/>
  <c r="BH309" i="8"/>
  <c r="BG309" i="8"/>
  <c r="BF309" i="8"/>
  <c r="T309" i="8"/>
  <c r="R309" i="8"/>
  <c r="P309" i="8"/>
  <c r="BK309" i="8"/>
  <c r="J309" i="8"/>
  <c r="BE309" i="8" s="1"/>
  <c r="BI303" i="8"/>
  <c r="BH303" i="8"/>
  <c r="BG303" i="8"/>
  <c r="BF303" i="8"/>
  <c r="T303" i="8"/>
  <c r="T302" i="8"/>
  <c r="R303" i="8"/>
  <c r="P303" i="8"/>
  <c r="P302" i="8"/>
  <c r="BK303" i="8"/>
  <c r="J303" i="8"/>
  <c r="BE303" i="8" s="1"/>
  <c r="BI301" i="8"/>
  <c r="BH301" i="8"/>
  <c r="BG301" i="8"/>
  <c r="BF301" i="8"/>
  <c r="T301" i="8"/>
  <c r="T300" i="8"/>
  <c r="R301" i="8"/>
  <c r="R300" i="8"/>
  <c r="P301" i="8"/>
  <c r="P300" i="8"/>
  <c r="BK301" i="8"/>
  <c r="BK300" i="8"/>
  <c r="J300" i="8" s="1"/>
  <c r="J64" i="8" s="1"/>
  <c r="J301" i="8"/>
  <c r="BE301" i="8" s="1"/>
  <c r="BI296" i="8"/>
  <c r="BH296" i="8"/>
  <c r="BG296" i="8"/>
  <c r="BF296" i="8"/>
  <c r="T296" i="8"/>
  <c r="T289" i="8" s="1"/>
  <c r="R296" i="8"/>
  <c r="P296" i="8"/>
  <c r="BK296" i="8"/>
  <c r="J296" i="8"/>
  <c r="BE296" i="8"/>
  <c r="BI290" i="8"/>
  <c r="BH290" i="8"/>
  <c r="BG290" i="8"/>
  <c r="BF290" i="8"/>
  <c r="T290" i="8"/>
  <c r="R290" i="8"/>
  <c r="R289" i="8"/>
  <c r="P290" i="8"/>
  <c r="P289" i="8"/>
  <c r="BK290" i="8"/>
  <c r="BK289" i="8"/>
  <c r="J289" i="8" s="1"/>
  <c r="J63" i="8" s="1"/>
  <c r="J290" i="8"/>
  <c r="BE290" i="8" s="1"/>
  <c r="BI286" i="8"/>
  <c r="BH286" i="8"/>
  <c r="BG286" i="8"/>
  <c r="BF286" i="8"/>
  <c r="T286" i="8"/>
  <c r="R286" i="8"/>
  <c r="P286" i="8"/>
  <c r="BK286" i="8"/>
  <c r="J286" i="8"/>
  <c r="BE286" i="8"/>
  <c r="BI280" i="8"/>
  <c r="BH280" i="8"/>
  <c r="BG280" i="8"/>
  <c r="BF280" i="8"/>
  <c r="T280" i="8"/>
  <c r="R280" i="8"/>
  <c r="P280" i="8"/>
  <c r="BK280" i="8"/>
  <c r="J280" i="8"/>
  <c r="BE280" i="8" s="1"/>
  <c r="BI275" i="8"/>
  <c r="BH275" i="8"/>
  <c r="BG275" i="8"/>
  <c r="BF275" i="8"/>
  <c r="T275" i="8"/>
  <c r="R275" i="8"/>
  <c r="P275" i="8"/>
  <c r="BK275" i="8"/>
  <c r="J275" i="8"/>
  <c r="BE275" i="8"/>
  <c r="BI266" i="8"/>
  <c r="BH266" i="8"/>
  <c r="BG266" i="8"/>
  <c r="BF266" i="8"/>
  <c r="T266" i="8"/>
  <c r="R266" i="8"/>
  <c r="P266" i="8"/>
  <c r="BK266" i="8"/>
  <c r="J266" i="8"/>
  <c r="BE266" i="8" s="1"/>
  <c r="BI255" i="8"/>
  <c r="BH255" i="8"/>
  <c r="BG255" i="8"/>
  <c r="BF255" i="8"/>
  <c r="T255" i="8"/>
  <c r="R255" i="8"/>
  <c r="P255" i="8"/>
  <c r="BK255" i="8"/>
  <c r="J255" i="8"/>
  <c r="BE255" i="8"/>
  <c r="BI250" i="8"/>
  <c r="BH250" i="8"/>
  <c r="BG250" i="8"/>
  <c r="BF250" i="8"/>
  <c r="T250" i="8"/>
  <c r="R250" i="8"/>
  <c r="P250" i="8"/>
  <c r="BK250" i="8"/>
  <c r="J250" i="8"/>
  <c r="BE250" i="8" s="1"/>
  <c r="BI245" i="8"/>
  <c r="BH245" i="8"/>
  <c r="BG245" i="8"/>
  <c r="BF245" i="8"/>
  <c r="T245" i="8"/>
  <c r="R245" i="8"/>
  <c r="P245" i="8"/>
  <c r="BK245" i="8"/>
  <c r="J245" i="8"/>
  <c r="BE245" i="8"/>
  <c r="BI240" i="8"/>
  <c r="BH240" i="8"/>
  <c r="BG240" i="8"/>
  <c r="BF240" i="8"/>
  <c r="T240" i="8"/>
  <c r="R240" i="8"/>
  <c r="P240" i="8"/>
  <c r="BK240" i="8"/>
  <c r="J240" i="8"/>
  <c r="BE240" i="8" s="1"/>
  <c r="BI235" i="8"/>
  <c r="BH235" i="8"/>
  <c r="BG235" i="8"/>
  <c r="BF235" i="8"/>
  <c r="T235" i="8"/>
  <c r="R235" i="8"/>
  <c r="P235" i="8"/>
  <c r="BK235" i="8"/>
  <c r="J235" i="8"/>
  <c r="BE235" i="8"/>
  <c r="BI230" i="8"/>
  <c r="BH230" i="8"/>
  <c r="BG230" i="8"/>
  <c r="BF230" i="8"/>
  <c r="T230" i="8"/>
  <c r="R230" i="8"/>
  <c r="P230" i="8"/>
  <c r="BK230" i="8"/>
  <c r="J230" i="8"/>
  <c r="BE230" i="8" s="1"/>
  <c r="BI225" i="8"/>
  <c r="BH225" i="8"/>
  <c r="BG225" i="8"/>
  <c r="BF225" i="8"/>
  <c r="T225" i="8"/>
  <c r="R225" i="8"/>
  <c r="P225" i="8"/>
  <c r="BK225" i="8"/>
  <c r="J225" i="8"/>
  <c r="BE225" i="8"/>
  <c r="BI220" i="8"/>
  <c r="BH220" i="8"/>
  <c r="BG220" i="8"/>
  <c r="BF220" i="8"/>
  <c r="T220" i="8"/>
  <c r="R220" i="8"/>
  <c r="P220" i="8"/>
  <c r="BK220" i="8"/>
  <c r="J220" i="8"/>
  <c r="BE220" i="8" s="1"/>
  <c r="BI214" i="8"/>
  <c r="BH214" i="8"/>
  <c r="BG214" i="8"/>
  <c r="BF214" i="8"/>
  <c r="T214" i="8"/>
  <c r="R214" i="8"/>
  <c r="P214" i="8"/>
  <c r="BK214" i="8"/>
  <c r="J214" i="8"/>
  <c r="BE214" i="8"/>
  <c r="BI201" i="8"/>
  <c r="BH201" i="8"/>
  <c r="BG201" i="8"/>
  <c r="BF201" i="8"/>
  <c r="T201" i="8"/>
  <c r="R201" i="8"/>
  <c r="P201" i="8"/>
  <c r="BK201" i="8"/>
  <c r="J201" i="8"/>
  <c r="BE201" i="8" s="1"/>
  <c r="BI198" i="8"/>
  <c r="BH198" i="8"/>
  <c r="BG198" i="8"/>
  <c r="BF198" i="8"/>
  <c r="T198" i="8"/>
  <c r="R198" i="8"/>
  <c r="P198" i="8"/>
  <c r="BK198" i="8"/>
  <c r="J198" i="8"/>
  <c r="BE198" i="8"/>
  <c r="BI185" i="8"/>
  <c r="BH185" i="8"/>
  <c r="BG185" i="8"/>
  <c r="BF185" i="8"/>
  <c r="T185" i="8"/>
  <c r="R185" i="8"/>
  <c r="P185" i="8"/>
  <c r="BK185" i="8"/>
  <c r="J185" i="8"/>
  <c r="BE185" i="8" s="1"/>
  <c r="BI182" i="8"/>
  <c r="BH182" i="8"/>
  <c r="BG182" i="8"/>
  <c r="BF182" i="8"/>
  <c r="T182" i="8"/>
  <c r="R182" i="8"/>
  <c r="P182" i="8"/>
  <c r="BK182" i="8"/>
  <c r="J182" i="8"/>
  <c r="BE182" i="8"/>
  <c r="BI169" i="8"/>
  <c r="BH169" i="8"/>
  <c r="BG169" i="8"/>
  <c r="BF169" i="8"/>
  <c r="T169" i="8"/>
  <c r="R169" i="8"/>
  <c r="P169" i="8"/>
  <c r="BK169" i="8"/>
  <c r="J169" i="8"/>
  <c r="BE169" i="8" s="1"/>
  <c r="BI156" i="8"/>
  <c r="BH156" i="8"/>
  <c r="BG156" i="8"/>
  <c r="BF156" i="8"/>
  <c r="T156" i="8"/>
  <c r="R156" i="8"/>
  <c r="P156" i="8"/>
  <c r="BK156" i="8"/>
  <c r="J156" i="8"/>
  <c r="BE156" i="8"/>
  <c r="BI152" i="8"/>
  <c r="BH152" i="8"/>
  <c r="BG152" i="8"/>
  <c r="BF152" i="8"/>
  <c r="T152" i="8"/>
  <c r="R152" i="8"/>
  <c r="P152" i="8"/>
  <c r="BK152" i="8"/>
  <c r="J152" i="8"/>
  <c r="BE152" i="8" s="1"/>
  <c r="BI148" i="8"/>
  <c r="BH148" i="8"/>
  <c r="BG148" i="8"/>
  <c r="BF148" i="8"/>
  <c r="T148" i="8"/>
  <c r="R148" i="8"/>
  <c r="P148" i="8"/>
  <c r="BK148" i="8"/>
  <c r="J148" i="8"/>
  <c r="BE148" i="8"/>
  <c r="BI146" i="8"/>
  <c r="BH146" i="8"/>
  <c r="BG146" i="8"/>
  <c r="BF146" i="8"/>
  <c r="T146" i="8"/>
  <c r="R146" i="8"/>
  <c r="P146" i="8"/>
  <c r="BK146" i="8"/>
  <c r="J146" i="8"/>
  <c r="BE146" i="8" s="1"/>
  <c r="BI142" i="8"/>
  <c r="BH142" i="8"/>
  <c r="BG142" i="8"/>
  <c r="BF142" i="8"/>
  <c r="T142" i="8"/>
  <c r="R142" i="8"/>
  <c r="P142" i="8"/>
  <c r="BK142" i="8"/>
  <c r="J142" i="8"/>
  <c r="BE142" i="8"/>
  <c r="BI137" i="8"/>
  <c r="BH137" i="8"/>
  <c r="BG137" i="8"/>
  <c r="BF137" i="8"/>
  <c r="T137" i="8"/>
  <c r="R137" i="8"/>
  <c r="P137" i="8"/>
  <c r="BK137" i="8"/>
  <c r="J137" i="8"/>
  <c r="BE137" i="8" s="1"/>
  <c r="BI135" i="8"/>
  <c r="BH135" i="8"/>
  <c r="BG135" i="8"/>
  <c r="BF135" i="8"/>
  <c r="T135" i="8"/>
  <c r="R135" i="8"/>
  <c r="P135" i="8"/>
  <c r="BK135" i="8"/>
  <c r="J135" i="8"/>
  <c r="BE135" i="8"/>
  <c r="BI129" i="8"/>
  <c r="BH129" i="8"/>
  <c r="BG129" i="8"/>
  <c r="BF129" i="8"/>
  <c r="T129" i="8"/>
  <c r="R129" i="8"/>
  <c r="P129" i="8"/>
  <c r="BK129" i="8"/>
  <c r="J129" i="8"/>
  <c r="BE129" i="8" s="1"/>
  <c r="BI114" i="8"/>
  <c r="BH114" i="8"/>
  <c r="BG114" i="8"/>
  <c r="BF114" i="8"/>
  <c r="T114" i="8"/>
  <c r="R114" i="8"/>
  <c r="P114" i="8"/>
  <c r="BK114" i="8"/>
  <c r="J114" i="8"/>
  <c r="BE114" i="8"/>
  <c r="BI103" i="8"/>
  <c r="F36" i="8" s="1"/>
  <c r="BD59" i="1" s="1"/>
  <c r="BH103" i="8"/>
  <c r="BG103" i="8"/>
  <c r="BF103" i="8"/>
  <c r="T103" i="8"/>
  <c r="R103" i="8"/>
  <c r="P103" i="8"/>
  <c r="BK103" i="8"/>
  <c r="J103" i="8"/>
  <c r="BE103" i="8" s="1"/>
  <c r="BI95" i="8"/>
  <c r="BH95" i="8"/>
  <c r="F35" i="8" s="1"/>
  <c r="BC59" i="1" s="1"/>
  <c r="BG95" i="8"/>
  <c r="F34" i="8" s="1"/>
  <c r="BB59" i="1" s="1"/>
  <c r="BF95" i="8"/>
  <c r="T95" i="8"/>
  <c r="T94" i="8"/>
  <c r="T93" i="8" s="1"/>
  <c r="T92" i="8" s="1"/>
  <c r="R95" i="8"/>
  <c r="R94" i="8"/>
  <c r="R93" i="8" s="1"/>
  <c r="R92" i="8" s="1"/>
  <c r="P95" i="8"/>
  <c r="P94" i="8"/>
  <c r="P93" i="8" s="1"/>
  <c r="P92" i="8" s="1"/>
  <c r="AU59" i="1" s="1"/>
  <c r="BK95" i="8"/>
  <c r="J95" i="8"/>
  <c r="BE95" i="8"/>
  <c r="F89" i="8"/>
  <c r="J88" i="8"/>
  <c r="F88" i="8"/>
  <c r="F86" i="8"/>
  <c r="E84" i="8"/>
  <c r="F56" i="8"/>
  <c r="J55" i="8"/>
  <c r="F55" i="8"/>
  <c r="F53" i="8"/>
  <c r="E51" i="8"/>
  <c r="J14" i="8"/>
  <c r="J86" i="8" s="1"/>
  <c r="J53" i="8"/>
  <c r="E7" i="8"/>
  <c r="E80" i="8" s="1"/>
  <c r="AY58" i="1"/>
  <c r="AX58" i="1"/>
  <c r="BI571" i="7"/>
  <c r="BH571" i="7"/>
  <c r="BG571" i="7"/>
  <c r="BF571" i="7"/>
  <c r="T571" i="7"/>
  <c r="T570" i="7" s="1"/>
  <c r="R571" i="7"/>
  <c r="R570" i="7"/>
  <c r="P571" i="7"/>
  <c r="P570" i="7" s="1"/>
  <c r="BK571" i="7"/>
  <c r="BK570" i="7" s="1"/>
  <c r="J570" i="7" s="1"/>
  <c r="J70" i="7" s="1"/>
  <c r="J571" i="7"/>
  <c r="BE571" i="7" s="1"/>
  <c r="BI567" i="7"/>
  <c r="BH567" i="7"/>
  <c r="BG567" i="7"/>
  <c r="BF567" i="7"/>
  <c r="T567" i="7"/>
  <c r="R567" i="7"/>
  <c r="P567" i="7"/>
  <c r="BK567" i="7"/>
  <c r="J567" i="7"/>
  <c r="BE567" i="7" s="1"/>
  <c r="BI563" i="7"/>
  <c r="BH563" i="7"/>
  <c r="BG563" i="7"/>
  <c r="BF563" i="7"/>
  <c r="T563" i="7"/>
  <c r="R563" i="7"/>
  <c r="P563" i="7"/>
  <c r="BK563" i="7"/>
  <c r="J563" i="7"/>
  <c r="BE563" i="7" s="1"/>
  <c r="BI554" i="7"/>
  <c r="BH554" i="7"/>
  <c r="BG554" i="7"/>
  <c r="BF554" i="7"/>
  <c r="T554" i="7"/>
  <c r="R554" i="7"/>
  <c r="P554" i="7"/>
  <c r="P525" i="7" s="1"/>
  <c r="BK554" i="7"/>
  <c r="J554" i="7"/>
  <c r="BE554" i="7" s="1"/>
  <c r="BI540" i="7"/>
  <c r="BH540" i="7"/>
  <c r="BG540" i="7"/>
  <c r="BF540" i="7"/>
  <c r="T540" i="7"/>
  <c r="T525" i="7" s="1"/>
  <c r="R540" i="7"/>
  <c r="P540" i="7"/>
  <c r="BK540" i="7"/>
  <c r="J540" i="7"/>
  <c r="BE540" i="7" s="1"/>
  <c r="BI526" i="7"/>
  <c r="BH526" i="7"/>
  <c r="BG526" i="7"/>
  <c r="BF526" i="7"/>
  <c r="T526" i="7"/>
  <c r="R526" i="7"/>
  <c r="R525" i="7"/>
  <c r="P526" i="7"/>
  <c r="BK526" i="7"/>
  <c r="BK525" i="7" s="1"/>
  <c r="J525" i="7" s="1"/>
  <c r="J69" i="7" s="1"/>
  <c r="J526" i="7"/>
  <c r="BE526" i="7" s="1"/>
  <c r="BI522" i="7"/>
  <c r="BH522" i="7"/>
  <c r="BG522" i="7"/>
  <c r="BF522" i="7"/>
  <c r="T522" i="7"/>
  <c r="R522" i="7"/>
  <c r="P522" i="7"/>
  <c r="BK522" i="7"/>
  <c r="J522" i="7"/>
  <c r="BE522" i="7" s="1"/>
  <c r="BI513" i="7"/>
  <c r="BH513" i="7"/>
  <c r="BG513" i="7"/>
  <c r="BF513" i="7"/>
  <c r="T513" i="7"/>
  <c r="R513" i="7"/>
  <c r="P513" i="7"/>
  <c r="BK513" i="7"/>
  <c r="J513" i="7"/>
  <c r="BE513" i="7" s="1"/>
  <c r="BI504" i="7"/>
  <c r="BH504" i="7"/>
  <c r="BG504" i="7"/>
  <c r="BF504" i="7"/>
  <c r="T504" i="7"/>
  <c r="R504" i="7"/>
  <c r="P504" i="7"/>
  <c r="P491" i="7" s="1"/>
  <c r="BK504" i="7"/>
  <c r="J504" i="7"/>
  <c r="BE504" i="7" s="1"/>
  <c r="BI495" i="7"/>
  <c r="BH495" i="7"/>
  <c r="BG495" i="7"/>
  <c r="BF495" i="7"/>
  <c r="T495" i="7"/>
  <c r="T491" i="7" s="1"/>
  <c r="R495" i="7"/>
  <c r="P495" i="7"/>
  <c r="BK495" i="7"/>
  <c r="J495" i="7"/>
  <c r="BE495" i="7" s="1"/>
  <c r="BI492" i="7"/>
  <c r="BH492" i="7"/>
  <c r="BG492" i="7"/>
  <c r="BF492" i="7"/>
  <c r="T492" i="7"/>
  <c r="R492" i="7"/>
  <c r="R491" i="7"/>
  <c r="P492" i="7"/>
  <c r="BK492" i="7"/>
  <c r="BK491" i="7" s="1"/>
  <c r="J491" i="7" s="1"/>
  <c r="J68" i="7" s="1"/>
  <c r="J492" i="7"/>
  <c r="BE492" i="7" s="1"/>
  <c r="BI490" i="7"/>
  <c r="BH490" i="7"/>
  <c r="BG490" i="7"/>
  <c r="BF490" i="7"/>
  <c r="T490" i="7"/>
  <c r="R490" i="7"/>
  <c r="P490" i="7"/>
  <c r="BK490" i="7"/>
  <c r="J490" i="7"/>
  <c r="BE490" i="7" s="1"/>
  <c r="BI489" i="7"/>
  <c r="BH489" i="7"/>
  <c r="BG489" i="7"/>
  <c r="BF489" i="7"/>
  <c r="T489" i="7"/>
  <c r="R489" i="7"/>
  <c r="P489" i="7"/>
  <c r="BK489" i="7"/>
  <c r="J489" i="7"/>
  <c r="BE489" i="7" s="1"/>
  <c r="BI488" i="7"/>
  <c r="BH488" i="7"/>
  <c r="BG488" i="7"/>
  <c r="BF488" i="7"/>
  <c r="T488" i="7"/>
  <c r="R488" i="7"/>
  <c r="P488" i="7"/>
  <c r="BK488" i="7"/>
  <c r="J488" i="7"/>
  <c r="BE488" i="7" s="1"/>
  <c r="BI485" i="7"/>
  <c r="BH485" i="7"/>
  <c r="BG485" i="7"/>
  <c r="BF485" i="7"/>
  <c r="T485" i="7"/>
  <c r="R485" i="7"/>
  <c r="P485" i="7"/>
  <c r="BK485" i="7"/>
  <c r="J485" i="7"/>
  <c r="BE485" i="7" s="1"/>
  <c r="BI484" i="7"/>
  <c r="BH484" i="7"/>
  <c r="BG484" i="7"/>
  <c r="BF484" i="7"/>
  <c r="T484" i="7"/>
  <c r="R484" i="7"/>
  <c r="P484" i="7"/>
  <c r="BK484" i="7"/>
  <c r="J484" i="7"/>
  <c r="BE484" i="7" s="1"/>
  <c r="BI481" i="7"/>
  <c r="BH481" i="7"/>
  <c r="BG481" i="7"/>
  <c r="BF481" i="7"/>
  <c r="T481" i="7"/>
  <c r="R481" i="7"/>
  <c r="P481" i="7"/>
  <c r="BK481" i="7"/>
  <c r="J481" i="7"/>
  <c r="BE481" i="7" s="1"/>
  <c r="BI480" i="7"/>
  <c r="BH480" i="7"/>
  <c r="BG480" i="7"/>
  <c r="BF480" i="7"/>
  <c r="T480" i="7"/>
  <c r="R480" i="7"/>
  <c r="P480" i="7"/>
  <c r="BK480" i="7"/>
  <c r="J480" i="7"/>
  <c r="BE480" i="7" s="1"/>
  <c r="BI479" i="7"/>
  <c r="BH479" i="7"/>
  <c r="BG479" i="7"/>
  <c r="BF479" i="7"/>
  <c r="T479" i="7"/>
  <c r="R479" i="7"/>
  <c r="P479" i="7"/>
  <c r="BK479" i="7"/>
  <c r="J479" i="7"/>
  <c r="BE479" i="7" s="1"/>
  <c r="BI476" i="7"/>
  <c r="BH476" i="7"/>
  <c r="BG476" i="7"/>
  <c r="BF476" i="7"/>
  <c r="T476" i="7"/>
  <c r="R476" i="7"/>
  <c r="P476" i="7"/>
  <c r="BK476" i="7"/>
  <c r="J476" i="7"/>
  <c r="BE476" i="7" s="1"/>
  <c r="BI475" i="7"/>
  <c r="BH475" i="7"/>
  <c r="BG475" i="7"/>
  <c r="BF475" i="7"/>
  <c r="T475" i="7"/>
  <c r="R475" i="7"/>
  <c r="P475" i="7"/>
  <c r="BK475" i="7"/>
  <c r="J475" i="7"/>
  <c r="BE475" i="7" s="1"/>
  <c r="BI472" i="7"/>
  <c r="BH472" i="7"/>
  <c r="BG472" i="7"/>
  <c r="BF472" i="7"/>
  <c r="T472" i="7"/>
  <c r="R472" i="7"/>
  <c r="P472" i="7"/>
  <c r="BK472" i="7"/>
  <c r="J472" i="7"/>
  <c r="BE472" i="7" s="1"/>
  <c r="BI471" i="7"/>
  <c r="BH471" i="7"/>
  <c r="BG471" i="7"/>
  <c r="BF471" i="7"/>
  <c r="T471" i="7"/>
  <c r="R471" i="7"/>
  <c r="P471" i="7"/>
  <c r="BK471" i="7"/>
  <c r="J471" i="7"/>
  <c r="BE471" i="7" s="1"/>
  <c r="BI470" i="7"/>
  <c r="BH470" i="7"/>
  <c r="BG470" i="7"/>
  <c r="BF470" i="7"/>
  <c r="T470" i="7"/>
  <c r="R470" i="7"/>
  <c r="P470" i="7"/>
  <c r="BK470" i="7"/>
  <c r="J470" i="7"/>
  <c r="BE470" i="7" s="1"/>
  <c r="BI469" i="7"/>
  <c r="BH469" i="7"/>
  <c r="BG469" i="7"/>
  <c r="BF469" i="7"/>
  <c r="T469" i="7"/>
  <c r="R469" i="7"/>
  <c r="P469" i="7"/>
  <c r="BK469" i="7"/>
  <c r="J469" i="7"/>
  <c r="BE469" i="7" s="1"/>
  <c r="BI466" i="7"/>
  <c r="BH466" i="7"/>
  <c r="BG466" i="7"/>
  <c r="BF466" i="7"/>
  <c r="T466" i="7"/>
  <c r="R466" i="7"/>
  <c r="P466" i="7"/>
  <c r="BK466" i="7"/>
  <c r="J466" i="7"/>
  <c r="BE466" i="7" s="1"/>
  <c r="BI465" i="7"/>
  <c r="BH465" i="7"/>
  <c r="BG465" i="7"/>
  <c r="BF465" i="7"/>
  <c r="T465" i="7"/>
  <c r="R465" i="7"/>
  <c r="P465" i="7"/>
  <c r="BK465" i="7"/>
  <c r="J465" i="7"/>
  <c r="BE465" i="7" s="1"/>
  <c r="BI464" i="7"/>
  <c r="BH464" i="7"/>
  <c r="BG464" i="7"/>
  <c r="BF464" i="7"/>
  <c r="T464" i="7"/>
  <c r="R464" i="7"/>
  <c r="P464" i="7"/>
  <c r="BK464" i="7"/>
  <c r="J464" i="7"/>
  <c r="BE464" i="7" s="1"/>
  <c r="BI462" i="7"/>
  <c r="BH462" i="7"/>
  <c r="BG462" i="7"/>
  <c r="BF462" i="7"/>
  <c r="T462" i="7"/>
  <c r="R462" i="7"/>
  <c r="P462" i="7"/>
  <c r="BK462" i="7"/>
  <c r="J462" i="7"/>
  <c r="BE462" i="7" s="1"/>
  <c r="BI461" i="7"/>
  <c r="BH461" i="7"/>
  <c r="BG461" i="7"/>
  <c r="BF461" i="7"/>
  <c r="T461" i="7"/>
  <c r="R461" i="7"/>
  <c r="P461" i="7"/>
  <c r="BK461" i="7"/>
  <c r="J461" i="7"/>
  <c r="BE461" i="7" s="1"/>
  <c r="BI460" i="7"/>
  <c r="BH460" i="7"/>
  <c r="BG460" i="7"/>
  <c r="BF460" i="7"/>
  <c r="T460" i="7"/>
  <c r="R460" i="7"/>
  <c r="P460" i="7"/>
  <c r="BK460" i="7"/>
  <c r="J460" i="7"/>
  <c r="BE460" i="7" s="1"/>
  <c r="BI459" i="7"/>
  <c r="BH459" i="7"/>
  <c r="BG459" i="7"/>
  <c r="BF459" i="7"/>
  <c r="T459" i="7"/>
  <c r="R459" i="7"/>
  <c r="P459" i="7"/>
  <c r="BK459" i="7"/>
  <c r="J459" i="7"/>
  <c r="BE459" i="7" s="1"/>
  <c r="BI458" i="7"/>
  <c r="BH458" i="7"/>
  <c r="BG458" i="7"/>
  <c r="BF458" i="7"/>
  <c r="T458" i="7"/>
  <c r="R458" i="7"/>
  <c r="P458" i="7"/>
  <c r="BK458" i="7"/>
  <c r="J458" i="7"/>
  <c r="BE458" i="7" s="1"/>
  <c r="BI455" i="7"/>
  <c r="BH455" i="7"/>
  <c r="BG455" i="7"/>
  <c r="BF455" i="7"/>
  <c r="T455" i="7"/>
  <c r="R455" i="7"/>
  <c r="P455" i="7"/>
  <c r="BK455" i="7"/>
  <c r="J455" i="7"/>
  <c r="BE455" i="7" s="1"/>
  <c r="BI454" i="7"/>
  <c r="BH454" i="7"/>
  <c r="BG454" i="7"/>
  <c r="BF454" i="7"/>
  <c r="T454" i="7"/>
  <c r="R454" i="7"/>
  <c r="R451" i="7" s="1"/>
  <c r="P454" i="7"/>
  <c r="BK454" i="7"/>
  <c r="J454" i="7"/>
  <c r="BE454" i="7" s="1"/>
  <c r="BI453" i="7"/>
  <c r="BH453" i="7"/>
  <c r="BG453" i="7"/>
  <c r="BF453" i="7"/>
  <c r="T453" i="7"/>
  <c r="R453" i="7"/>
  <c r="P453" i="7"/>
  <c r="BK453" i="7"/>
  <c r="J453" i="7"/>
  <c r="BE453" i="7" s="1"/>
  <c r="BI452" i="7"/>
  <c r="BH452" i="7"/>
  <c r="BG452" i="7"/>
  <c r="BF452" i="7"/>
  <c r="T452" i="7"/>
  <c r="T451" i="7"/>
  <c r="R452" i="7"/>
  <c r="P452" i="7"/>
  <c r="P451" i="7"/>
  <c r="BK452" i="7"/>
  <c r="J452" i="7"/>
  <c r="BE452" i="7" s="1"/>
  <c r="BI449" i="7"/>
  <c r="BH449" i="7"/>
  <c r="BG449" i="7"/>
  <c r="BF449" i="7"/>
  <c r="T449" i="7"/>
  <c r="R449" i="7"/>
  <c r="P449" i="7"/>
  <c r="BK449" i="7"/>
  <c r="J449" i="7"/>
  <c r="BE449" i="7"/>
  <c r="BI447" i="7"/>
  <c r="BH447" i="7"/>
  <c r="BG447" i="7"/>
  <c r="BF447" i="7"/>
  <c r="T447" i="7"/>
  <c r="R447" i="7"/>
  <c r="P447" i="7"/>
  <c r="BK447" i="7"/>
  <c r="J447" i="7"/>
  <c r="BE447" i="7"/>
  <c r="BI436" i="7"/>
  <c r="BH436" i="7"/>
  <c r="BG436" i="7"/>
  <c r="BF436" i="7"/>
  <c r="T436" i="7"/>
  <c r="R436" i="7"/>
  <c r="P436" i="7"/>
  <c r="BK436" i="7"/>
  <c r="J436" i="7"/>
  <c r="BE436" i="7"/>
  <c r="BI425" i="7"/>
  <c r="BH425" i="7"/>
  <c r="BG425" i="7"/>
  <c r="BF425" i="7"/>
  <c r="T425" i="7"/>
  <c r="R425" i="7"/>
  <c r="P425" i="7"/>
  <c r="BK425" i="7"/>
  <c r="J425" i="7"/>
  <c r="BE425" i="7"/>
  <c r="BI413" i="7"/>
  <c r="BH413" i="7"/>
  <c r="BG413" i="7"/>
  <c r="BF413" i="7"/>
  <c r="T413" i="7"/>
  <c r="R413" i="7"/>
  <c r="P413" i="7"/>
  <c r="BK413" i="7"/>
  <c r="J413" i="7"/>
  <c r="BE413" i="7"/>
  <c r="BI401" i="7"/>
  <c r="BH401" i="7"/>
  <c r="BG401" i="7"/>
  <c r="BF401" i="7"/>
  <c r="T401" i="7"/>
  <c r="R401" i="7"/>
  <c r="P401" i="7"/>
  <c r="BK401" i="7"/>
  <c r="J401" i="7"/>
  <c r="BE401" i="7"/>
  <c r="BI389" i="7"/>
  <c r="BH389" i="7"/>
  <c r="BG389" i="7"/>
  <c r="BF389" i="7"/>
  <c r="T389" i="7"/>
  <c r="R389" i="7"/>
  <c r="P389" i="7"/>
  <c r="BK389" i="7"/>
  <c r="J389" i="7"/>
  <c r="BE389" i="7"/>
  <c r="BI382" i="7"/>
  <c r="BH382" i="7"/>
  <c r="BG382" i="7"/>
  <c r="BF382" i="7"/>
  <c r="T382" i="7"/>
  <c r="R382" i="7"/>
  <c r="P382" i="7"/>
  <c r="BK382" i="7"/>
  <c r="J382" i="7"/>
  <c r="BE382" i="7"/>
  <c r="BI373" i="7"/>
  <c r="BH373" i="7"/>
  <c r="BG373" i="7"/>
  <c r="BF373" i="7"/>
  <c r="T373" i="7"/>
  <c r="R373" i="7"/>
  <c r="P373" i="7"/>
  <c r="BK373" i="7"/>
  <c r="J373" i="7"/>
  <c r="BE373" i="7"/>
  <c r="BI363" i="7"/>
  <c r="BH363" i="7"/>
  <c r="BG363" i="7"/>
  <c r="BF363" i="7"/>
  <c r="T363" i="7"/>
  <c r="R363" i="7"/>
  <c r="P363" i="7"/>
  <c r="P351" i="7" s="1"/>
  <c r="BK363" i="7"/>
  <c r="J363" i="7"/>
  <c r="BE363" i="7"/>
  <c r="BI354" i="7"/>
  <c r="BH354" i="7"/>
  <c r="BG354" i="7"/>
  <c r="BF354" i="7"/>
  <c r="T354" i="7"/>
  <c r="T351" i="7" s="1"/>
  <c r="R354" i="7"/>
  <c r="P354" i="7"/>
  <c r="BK354" i="7"/>
  <c r="J354" i="7"/>
  <c r="BE354" i="7"/>
  <c r="BI352" i="7"/>
  <c r="BH352" i="7"/>
  <c r="BG352" i="7"/>
  <c r="BF352" i="7"/>
  <c r="T352" i="7"/>
  <c r="R352" i="7"/>
  <c r="R351" i="7"/>
  <c r="P352" i="7"/>
  <c r="BK352" i="7"/>
  <c r="BK351" i="7"/>
  <c r="J351" i="7" s="1"/>
  <c r="J66" i="7" s="1"/>
  <c r="J352" i="7"/>
  <c r="BE352" i="7"/>
  <c r="BI349" i="7"/>
  <c r="BH349" i="7"/>
  <c r="BG349" i="7"/>
  <c r="BF349" i="7"/>
  <c r="T349" i="7"/>
  <c r="R349" i="7"/>
  <c r="P349" i="7"/>
  <c r="BK349" i="7"/>
  <c r="J349" i="7"/>
  <c r="BE349" i="7"/>
  <c r="BI348" i="7"/>
  <c r="BH348" i="7"/>
  <c r="BG348" i="7"/>
  <c r="BF348" i="7"/>
  <c r="T348" i="7"/>
  <c r="R348" i="7"/>
  <c r="P348" i="7"/>
  <c r="BK348" i="7"/>
  <c r="J348" i="7"/>
  <c r="BE348" i="7"/>
  <c r="BI345" i="7"/>
  <c r="BH345" i="7"/>
  <c r="BG345" i="7"/>
  <c r="BF345" i="7"/>
  <c r="T345" i="7"/>
  <c r="R345" i="7"/>
  <c r="P345" i="7"/>
  <c r="BK345" i="7"/>
  <c r="J345" i="7"/>
  <c r="BE345" i="7"/>
  <c r="BI344" i="7"/>
  <c r="BH344" i="7"/>
  <c r="BG344" i="7"/>
  <c r="BF344" i="7"/>
  <c r="T344" i="7"/>
  <c r="R344" i="7"/>
  <c r="P344" i="7"/>
  <c r="BK344" i="7"/>
  <c r="J344" i="7"/>
  <c r="BE344" i="7"/>
  <c r="BI343" i="7"/>
  <c r="BH343" i="7"/>
  <c r="BG343" i="7"/>
  <c r="BF343" i="7"/>
  <c r="T343" i="7"/>
  <c r="R343" i="7"/>
  <c r="P343" i="7"/>
  <c r="BK343" i="7"/>
  <c r="J343" i="7"/>
  <c r="BE343" i="7"/>
  <c r="BI342" i="7"/>
  <c r="BH342" i="7"/>
  <c r="BG342" i="7"/>
  <c r="BF342" i="7"/>
  <c r="T342" i="7"/>
  <c r="R342" i="7"/>
  <c r="P342" i="7"/>
  <c r="BK342" i="7"/>
  <c r="J342" i="7"/>
  <c r="BE342" i="7"/>
  <c r="BI341" i="7"/>
  <c r="BH341" i="7"/>
  <c r="BG341" i="7"/>
  <c r="BF341" i="7"/>
  <c r="T341" i="7"/>
  <c r="R341" i="7"/>
  <c r="P341" i="7"/>
  <c r="BK341" i="7"/>
  <c r="J341" i="7"/>
  <c r="BE341" i="7"/>
  <c r="BI338" i="7"/>
  <c r="BH338" i="7"/>
  <c r="BG338" i="7"/>
  <c r="BF338" i="7"/>
  <c r="T338" i="7"/>
  <c r="R338" i="7"/>
  <c r="R328" i="7" s="1"/>
  <c r="P338" i="7"/>
  <c r="BK338" i="7"/>
  <c r="J338" i="7"/>
  <c r="BE338" i="7"/>
  <c r="BI335" i="7"/>
  <c r="BH335" i="7"/>
  <c r="BG335" i="7"/>
  <c r="BF335" i="7"/>
  <c r="T335" i="7"/>
  <c r="R335" i="7"/>
  <c r="P335" i="7"/>
  <c r="BK335" i="7"/>
  <c r="J335" i="7"/>
  <c r="BE335" i="7"/>
  <c r="BI329" i="7"/>
  <c r="BH329" i="7"/>
  <c r="BG329" i="7"/>
  <c r="BF329" i="7"/>
  <c r="T329" i="7"/>
  <c r="T328" i="7"/>
  <c r="R329" i="7"/>
  <c r="P329" i="7"/>
  <c r="P328" i="7"/>
  <c r="BK329" i="7"/>
  <c r="J329" i="7"/>
  <c r="BE329" i="7" s="1"/>
  <c r="BI327" i="7"/>
  <c r="BH327" i="7"/>
  <c r="BG327" i="7"/>
  <c r="BF327" i="7"/>
  <c r="T327" i="7"/>
  <c r="T326" i="7"/>
  <c r="R327" i="7"/>
  <c r="R326" i="7"/>
  <c r="P327" i="7"/>
  <c r="P326" i="7"/>
  <c r="BK327" i="7"/>
  <c r="BK326" i="7" s="1"/>
  <c r="J326" i="7" s="1"/>
  <c r="J64" i="7" s="1"/>
  <c r="J327" i="7"/>
  <c r="BE327" i="7" s="1"/>
  <c r="BI322" i="7"/>
  <c r="BH322" i="7"/>
  <c r="BG322" i="7"/>
  <c r="BF322" i="7"/>
  <c r="T322" i="7"/>
  <c r="R322" i="7"/>
  <c r="P322" i="7"/>
  <c r="BK322" i="7"/>
  <c r="J322" i="7"/>
  <c r="BE322" i="7" s="1"/>
  <c r="BI316" i="7"/>
  <c r="BH316" i="7"/>
  <c r="BG316" i="7"/>
  <c r="BF316" i="7"/>
  <c r="T316" i="7"/>
  <c r="T315" i="7" s="1"/>
  <c r="R316" i="7"/>
  <c r="R315" i="7"/>
  <c r="P316" i="7"/>
  <c r="P315" i="7" s="1"/>
  <c r="BK316" i="7"/>
  <c r="BK315" i="7" s="1"/>
  <c r="J315" i="7" s="1"/>
  <c r="J63" i="7" s="1"/>
  <c r="J316" i="7"/>
  <c r="BE316" i="7" s="1"/>
  <c r="BI312" i="7"/>
  <c r="BH312" i="7"/>
  <c r="BG312" i="7"/>
  <c r="BF312" i="7"/>
  <c r="T312" i="7"/>
  <c r="R312" i="7"/>
  <c r="P312" i="7"/>
  <c r="BK312" i="7"/>
  <c r="J312" i="7"/>
  <c r="BE312" i="7"/>
  <c r="BI306" i="7"/>
  <c r="BH306" i="7"/>
  <c r="BG306" i="7"/>
  <c r="BF306" i="7"/>
  <c r="T306" i="7"/>
  <c r="R306" i="7"/>
  <c r="P306" i="7"/>
  <c r="BK306" i="7"/>
  <c r="J306" i="7"/>
  <c r="BE306" i="7"/>
  <c r="BI301" i="7"/>
  <c r="BH301" i="7"/>
  <c r="BG301" i="7"/>
  <c r="BF301" i="7"/>
  <c r="T301" i="7"/>
  <c r="R301" i="7"/>
  <c r="P301" i="7"/>
  <c r="BK301" i="7"/>
  <c r="J301" i="7"/>
  <c r="BE301" i="7"/>
  <c r="BI292" i="7"/>
  <c r="BH292" i="7"/>
  <c r="BG292" i="7"/>
  <c r="BF292" i="7"/>
  <c r="T292" i="7"/>
  <c r="R292" i="7"/>
  <c r="P292" i="7"/>
  <c r="BK292" i="7"/>
  <c r="J292" i="7"/>
  <c r="BE292" i="7"/>
  <c r="BI281" i="7"/>
  <c r="BH281" i="7"/>
  <c r="BG281" i="7"/>
  <c r="BF281" i="7"/>
  <c r="T281" i="7"/>
  <c r="R281" i="7"/>
  <c r="P281" i="7"/>
  <c r="BK281" i="7"/>
  <c r="J281" i="7"/>
  <c r="BE281" i="7"/>
  <c r="BI276" i="7"/>
  <c r="BH276" i="7"/>
  <c r="BG276" i="7"/>
  <c r="BF276" i="7"/>
  <c r="T276" i="7"/>
  <c r="R276" i="7"/>
  <c r="P276" i="7"/>
  <c r="BK276" i="7"/>
  <c r="J276" i="7"/>
  <c r="BE276" i="7"/>
  <c r="BI271" i="7"/>
  <c r="BH271" i="7"/>
  <c r="BG271" i="7"/>
  <c r="BF271" i="7"/>
  <c r="T271" i="7"/>
  <c r="R271" i="7"/>
  <c r="P271" i="7"/>
  <c r="BK271" i="7"/>
  <c r="J271" i="7"/>
  <c r="BE271" i="7"/>
  <c r="BI266" i="7"/>
  <c r="BH266" i="7"/>
  <c r="BG266" i="7"/>
  <c r="BF266" i="7"/>
  <c r="T266" i="7"/>
  <c r="R266" i="7"/>
  <c r="P266" i="7"/>
  <c r="BK266" i="7"/>
  <c r="J266" i="7"/>
  <c r="BE266" i="7"/>
  <c r="BI260" i="7"/>
  <c r="BH260" i="7"/>
  <c r="BG260" i="7"/>
  <c r="BF260" i="7"/>
  <c r="T260" i="7"/>
  <c r="R260" i="7"/>
  <c r="P260" i="7"/>
  <c r="BK260" i="7"/>
  <c r="J260" i="7"/>
  <c r="BE260" i="7"/>
  <c r="BI255" i="7"/>
  <c r="BH255" i="7"/>
  <c r="BG255" i="7"/>
  <c r="BF255" i="7"/>
  <c r="T255" i="7"/>
  <c r="R255" i="7"/>
  <c r="P255" i="7"/>
  <c r="BK255" i="7"/>
  <c r="J255" i="7"/>
  <c r="BE255" i="7"/>
  <c r="BI250" i="7"/>
  <c r="BH250" i="7"/>
  <c r="BG250" i="7"/>
  <c r="BF250" i="7"/>
  <c r="T250" i="7"/>
  <c r="R250" i="7"/>
  <c r="P250" i="7"/>
  <c r="BK250" i="7"/>
  <c r="J250" i="7"/>
  <c r="BE250" i="7"/>
  <c r="BI245" i="7"/>
  <c r="BH245" i="7"/>
  <c r="BG245" i="7"/>
  <c r="BF245" i="7"/>
  <c r="T245" i="7"/>
  <c r="R245" i="7"/>
  <c r="P245" i="7"/>
  <c r="BK245" i="7"/>
  <c r="J245" i="7"/>
  <c r="BE245" i="7"/>
  <c r="BI239" i="7"/>
  <c r="BH239" i="7"/>
  <c r="BG239" i="7"/>
  <c r="BF239" i="7"/>
  <c r="T239" i="7"/>
  <c r="R239" i="7"/>
  <c r="P239" i="7"/>
  <c r="BK239" i="7"/>
  <c r="J239" i="7"/>
  <c r="BE239" i="7"/>
  <c r="BI226" i="7"/>
  <c r="BH226" i="7"/>
  <c r="BG226" i="7"/>
  <c r="BF226" i="7"/>
  <c r="T226" i="7"/>
  <c r="R226" i="7"/>
  <c r="P226" i="7"/>
  <c r="BK226" i="7"/>
  <c r="J226" i="7"/>
  <c r="BE226" i="7"/>
  <c r="BI223" i="7"/>
  <c r="BH223" i="7"/>
  <c r="BG223" i="7"/>
  <c r="BF223" i="7"/>
  <c r="T223" i="7"/>
  <c r="R223" i="7"/>
  <c r="P223" i="7"/>
  <c r="BK223" i="7"/>
  <c r="J223" i="7"/>
  <c r="BE223" i="7"/>
  <c r="BI210" i="7"/>
  <c r="BH210" i="7"/>
  <c r="BG210" i="7"/>
  <c r="BF210" i="7"/>
  <c r="T210" i="7"/>
  <c r="R210" i="7"/>
  <c r="P210" i="7"/>
  <c r="BK210" i="7"/>
  <c r="J210" i="7"/>
  <c r="BE210" i="7"/>
  <c r="BI207" i="7"/>
  <c r="BH207" i="7"/>
  <c r="BG207" i="7"/>
  <c r="BF207" i="7"/>
  <c r="T207" i="7"/>
  <c r="R207" i="7"/>
  <c r="P207" i="7"/>
  <c r="BK207" i="7"/>
  <c r="J207" i="7"/>
  <c r="BE207" i="7"/>
  <c r="BI194" i="7"/>
  <c r="BH194" i="7"/>
  <c r="BG194" i="7"/>
  <c r="BF194" i="7"/>
  <c r="T194" i="7"/>
  <c r="R194" i="7"/>
  <c r="P194" i="7"/>
  <c r="BK194" i="7"/>
  <c r="J194" i="7"/>
  <c r="BE194" i="7"/>
  <c r="BI181" i="7"/>
  <c r="BH181" i="7"/>
  <c r="BG181" i="7"/>
  <c r="BF181" i="7"/>
  <c r="T181" i="7"/>
  <c r="R181" i="7"/>
  <c r="P181" i="7"/>
  <c r="BK181" i="7"/>
  <c r="J181" i="7"/>
  <c r="BE181" i="7"/>
  <c r="BI177" i="7"/>
  <c r="BH177" i="7"/>
  <c r="BG177" i="7"/>
  <c r="BF177" i="7"/>
  <c r="T177" i="7"/>
  <c r="R177" i="7"/>
  <c r="P177" i="7"/>
  <c r="BK177" i="7"/>
  <c r="J177" i="7"/>
  <c r="BE177" i="7"/>
  <c r="BI173" i="7"/>
  <c r="BH173" i="7"/>
  <c r="BG173" i="7"/>
  <c r="BF173" i="7"/>
  <c r="T173" i="7"/>
  <c r="R173" i="7"/>
  <c r="P173" i="7"/>
  <c r="BK173" i="7"/>
  <c r="J173" i="7"/>
  <c r="BE173" i="7"/>
  <c r="BI171" i="7"/>
  <c r="BH171" i="7"/>
  <c r="BG171" i="7"/>
  <c r="BF171" i="7"/>
  <c r="T171" i="7"/>
  <c r="R171" i="7"/>
  <c r="P171" i="7"/>
  <c r="BK171" i="7"/>
  <c r="J171" i="7"/>
  <c r="BE171" i="7"/>
  <c r="BI167" i="7"/>
  <c r="BH167" i="7"/>
  <c r="BG167" i="7"/>
  <c r="BF167" i="7"/>
  <c r="T167" i="7"/>
  <c r="R167" i="7"/>
  <c r="P167" i="7"/>
  <c r="BK167" i="7"/>
  <c r="J167" i="7"/>
  <c r="BE167" i="7"/>
  <c r="BI163" i="7"/>
  <c r="BH163" i="7"/>
  <c r="BG163" i="7"/>
  <c r="BF163" i="7"/>
  <c r="T163" i="7"/>
  <c r="R163" i="7"/>
  <c r="P163" i="7"/>
  <c r="BK163" i="7"/>
  <c r="J163" i="7"/>
  <c r="BE163" i="7"/>
  <c r="BI158" i="7"/>
  <c r="BH158" i="7"/>
  <c r="BG158" i="7"/>
  <c r="BF158" i="7"/>
  <c r="T158" i="7"/>
  <c r="R158" i="7"/>
  <c r="P158" i="7"/>
  <c r="BK158" i="7"/>
  <c r="J158" i="7"/>
  <c r="BE158" i="7"/>
  <c r="BI156" i="7"/>
  <c r="BH156" i="7"/>
  <c r="BG156" i="7"/>
  <c r="BF156" i="7"/>
  <c r="T156" i="7"/>
  <c r="R156" i="7"/>
  <c r="P156" i="7"/>
  <c r="BK156" i="7"/>
  <c r="J156" i="7"/>
  <c r="BE156" i="7"/>
  <c r="BI144" i="7"/>
  <c r="BH144" i="7"/>
  <c r="BG144" i="7"/>
  <c r="BF144" i="7"/>
  <c r="T144" i="7"/>
  <c r="R144" i="7"/>
  <c r="P144" i="7"/>
  <c r="BK144" i="7"/>
  <c r="J144" i="7"/>
  <c r="BE144" i="7"/>
  <c r="BI127" i="7"/>
  <c r="BH127" i="7"/>
  <c r="BG127" i="7"/>
  <c r="BF127" i="7"/>
  <c r="T127" i="7"/>
  <c r="R127" i="7"/>
  <c r="P127" i="7"/>
  <c r="BK127" i="7"/>
  <c r="J127" i="7"/>
  <c r="BE127" i="7"/>
  <c r="BI114" i="7"/>
  <c r="BH114" i="7"/>
  <c r="BG114" i="7"/>
  <c r="BF114" i="7"/>
  <c r="T114" i="7"/>
  <c r="R114" i="7"/>
  <c r="P114" i="7"/>
  <c r="BK114" i="7"/>
  <c r="J114" i="7"/>
  <c r="BE114" i="7"/>
  <c r="BI106" i="7"/>
  <c r="BH106" i="7"/>
  <c r="F35" i="7" s="1"/>
  <c r="BC58" i="1" s="1"/>
  <c r="BG106" i="7"/>
  <c r="BF106" i="7"/>
  <c r="T106" i="7"/>
  <c r="T94" i="7" s="1"/>
  <c r="T93" i="7" s="1"/>
  <c r="R106" i="7"/>
  <c r="R94" i="7" s="1"/>
  <c r="R93" i="7" s="1"/>
  <c r="R92" i="7" s="1"/>
  <c r="P106" i="7"/>
  <c r="BK106" i="7"/>
  <c r="J106" i="7"/>
  <c r="BE106" i="7"/>
  <c r="BI97" i="7"/>
  <c r="BH97" i="7"/>
  <c r="BG97" i="7"/>
  <c r="BF97" i="7"/>
  <c r="T97" i="7"/>
  <c r="R97" i="7"/>
  <c r="P97" i="7"/>
  <c r="P94" i="7" s="1"/>
  <c r="P93" i="7" s="1"/>
  <c r="BK97" i="7"/>
  <c r="BK94" i="7" s="1"/>
  <c r="J97" i="7"/>
  <c r="BE97" i="7"/>
  <c r="BI95" i="7"/>
  <c r="F36" i="7"/>
  <c r="BD58" i="1" s="1"/>
  <c r="BH95" i="7"/>
  <c r="BG95" i="7"/>
  <c r="BF95" i="7"/>
  <c r="T95" i="7"/>
  <c r="T92" i="7"/>
  <c r="R95" i="7"/>
  <c r="P95" i="7"/>
  <c r="P92" i="7"/>
  <c r="AU58" i="1" s="1"/>
  <c r="BK95" i="7"/>
  <c r="J95" i="7"/>
  <c r="BE95" i="7" s="1"/>
  <c r="F89" i="7"/>
  <c r="J88" i="7"/>
  <c r="F88" i="7"/>
  <c r="F86" i="7"/>
  <c r="E84" i="7"/>
  <c r="F56" i="7"/>
  <c r="J55" i="7"/>
  <c r="F55" i="7"/>
  <c r="F53" i="7"/>
  <c r="E51" i="7"/>
  <c r="J14" i="7"/>
  <c r="J53" i="7" s="1"/>
  <c r="J86" i="7"/>
  <c r="E7" i="7"/>
  <c r="E80" i="7" s="1"/>
  <c r="AY57" i="1"/>
  <c r="AX57" i="1"/>
  <c r="BI480" i="6"/>
  <c r="BH480" i="6"/>
  <c r="BG480" i="6"/>
  <c r="BF480" i="6"/>
  <c r="T480" i="6"/>
  <c r="T479" i="6"/>
  <c r="R480" i="6"/>
  <c r="R479" i="6"/>
  <c r="P480" i="6"/>
  <c r="P479" i="6"/>
  <c r="BK480" i="6"/>
  <c r="BK479" i="6"/>
  <c r="J479" i="6" s="1"/>
  <c r="J71" i="6" s="1"/>
  <c r="J480" i="6"/>
  <c r="BE480" i="6" s="1"/>
  <c r="BI478" i="6"/>
  <c r="BH478" i="6"/>
  <c r="BG478" i="6"/>
  <c r="BF478" i="6"/>
  <c r="T478" i="6"/>
  <c r="T477" i="6"/>
  <c r="R478" i="6"/>
  <c r="R477" i="6"/>
  <c r="P478" i="6"/>
  <c r="P477" i="6"/>
  <c r="BK478" i="6"/>
  <c r="BK477" i="6" s="1"/>
  <c r="J477" i="6" s="1"/>
  <c r="J70" i="6" s="1"/>
  <c r="J478" i="6"/>
  <c r="BE478" i="6" s="1"/>
  <c r="BI475" i="6"/>
  <c r="BH475" i="6"/>
  <c r="BG475" i="6"/>
  <c r="BF475" i="6"/>
  <c r="T475" i="6"/>
  <c r="R475" i="6"/>
  <c r="P475" i="6"/>
  <c r="BK475" i="6"/>
  <c r="J475" i="6"/>
  <c r="BE475" i="6" s="1"/>
  <c r="BI471" i="6"/>
  <c r="BH471" i="6"/>
  <c r="BG471" i="6"/>
  <c r="BF471" i="6"/>
  <c r="T471" i="6"/>
  <c r="R471" i="6"/>
  <c r="P471" i="6"/>
  <c r="BK471" i="6"/>
  <c r="J471" i="6"/>
  <c r="BE471" i="6"/>
  <c r="BI468" i="6"/>
  <c r="BH468" i="6"/>
  <c r="BG468" i="6"/>
  <c r="BF468" i="6"/>
  <c r="T468" i="6"/>
  <c r="R468" i="6"/>
  <c r="R449" i="6" s="1"/>
  <c r="P468" i="6"/>
  <c r="BK468" i="6"/>
  <c r="J468" i="6"/>
  <c r="BE468" i="6" s="1"/>
  <c r="BI459" i="6"/>
  <c r="BH459" i="6"/>
  <c r="BG459" i="6"/>
  <c r="BF459" i="6"/>
  <c r="T459" i="6"/>
  <c r="R459" i="6"/>
  <c r="P459" i="6"/>
  <c r="BK459" i="6"/>
  <c r="J459" i="6"/>
  <c r="BE459" i="6"/>
  <c r="BI450" i="6"/>
  <c r="BH450" i="6"/>
  <c r="BG450" i="6"/>
  <c r="BF450" i="6"/>
  <c r="T450" i="6"/>
  <c r="T449" i="6"/>
  <c r="R450" i="6"/>
  <c r="P450" i="6"/>
  <c r="P449" i="6"/>
  <c r="BK450" i="6"/>
  <c r="J450" i="6"/>
  <c r="BE450" i="6" s="1"/>
  <c r="BI445" i="6"/>
  <c r="BH445" i="6"/>
  <c r="BG445" i="6"/>
  <c r="BF445" i="6"/>
  <c r="T445" i="6"/>
  <c r="R445" i="6"/>
  <c r="R436" i="6" s="1"/>
  <c r="P445" i="6"/>
  <c r="BK445" i="6"/>
  <c r="J445" i="6"/>
  <c r="BE445" i="6" s="1"/>
  <c r="BI441" i="6"/>
  <c r="BH441" i="6"/>
  <c r="BG441" i="6"/>
  <c r="BF441" i="6"/>
  <c r="T441" i="6"/>
  <c r="R441" i="6"/>
  <c r="P441" i="6"/>
  <c r="BK441" i="6"/>
  <c r="BK436" i="6" s="1"/>
  <c r="J436" i="6" s="1"/>
  <c r="J68" i="6" s="1"/>
  <c r="J441" i="6"/>
  <c r="BE441" i="6" s="1"/>
  <c r="BI437" i="6"/>
  <c r="BH437" i="6"/>
  <c r="BG437" i="6"/>
  <c r="BF437" i="6"/>
  <c r="T437" i="6"/>
  <c r="T436" i="6" s="1"/>
  <c r="R437" i="6"/>
  <c r="P437" i="6"/>
  <c r="P436" i="6" s="1"/>
  <c r="BK437" i="6"/>
  <c r="J437" i="6"/>
  <c r="BE437" i="6" s="1"/>
  <c r="BI435" i="6"/>
  <c r="BH435" i="6"/>
  <c r="BG435" i="6"/>
  <c r="BF435" i="6"/>
  <c r="T435" i="6"/>
  <c r="R435" i="6"/>
  <c r="P435" i="6"/>
  <c r="BK435" i="6"/>
  <c r="J435" i="6"/>
  <c r="BE435" i="6" s="1"/>
  <c r="BI434" i="6"/>
  <c r="BH434" i="6"/>
  <c r="BG434" i="6"/>
  <c r="BF434" i="6"/>
  <c r="T434" i="6"/>
  <c r="R434" i="6"/>
  <c r="P434" i="6"/>
  <c r="BK434" i="6"/>
  <c r="J434" i="6"/>
  <c r="BE434" i="6"/>
  <c r="BI431" i="6"/>
  <c r="BH431" i="6"/>
  <c r="BG431" i="6"/>
  <c r="BF431" i="6"/>
  <c r="T431" i="6"/>
  <c r="R431" i="6"/>
  <c r="P431" i="6"/>
  <c r="BK431" i="6"/>
  <c r="J431" i="6"/>
  <c r="BE431" i="6" s="1"/>
  <c r="BI430" i="6"/>
  <c r="BH430" i="6"/>
  <c r="BG430" i="6"/>
  <c r="BF430" i="6"/>
  <c r="T430" i="6"/>
  <c r="R430" i="6"/>
  <c r="P430" i="6"/>
  <c r="BK430" i="6"/>
  <c r="J430" i="6"/>
  <c r="BE430" i="6" s="1"/>
  <c r="BI429" i="6"/>
  <c r="BH429" i="6"/>
  <c r="BG429" i="6"/>
  <c r="BF429" i="6"/>
  <c r="T429" i="6"/>
  <c r="R429" i="6"/>
  <c r="P429" i="6"/>
  <c r="BK429" i="6"/>
  <c r="J429" i="6"/>
  <c r="BE429" i="6" s="1"/>
  <c r="BI426" i="6"/>
  <c r="BH426" i="6"/>
  <c r="BG426" i="6"/>
  <c r="BF426" i="6"/>
  <c r="T426" i="6"/>
  <c r="R426" i="6"/>
  <c r="P426" i="6"/>
  <c r="BK426" i="6"/>
  <c r="J426" i="6"/>
  <c r="BE426" i="6" s="1"/>
  <c r="BI425" i="6"/>
  <c r="BH425" i="6"/>
  <c r="BG425" i="6"/>
  <c r="BF425" i="6"/>
  <c r="T425" i="6"/>
  <c r="R425" i="6"/>
  <c r="P425" i="6"/>
  <c r="BK425" i="6"/>
  <c r="J425" i="6"/>
  <c r="BE425" i="6" s="1"/>
  <c r="BI422" i="6"/>
  <c r="BH422" i="6"/>
  <c r="BG422" i="6"/>
  <c r="BF422" i="6"/>
  <c r="T422" i="6"/>
  <c r="R422" i="6"/>
  <c r="P422" i="6"/>
  <c r="BK422" i="6"/>
  <c r="J422" i="6"/>
  <c r="BE422" i="6"/>
  <c r="BI421" i="6"/>
  <c r="BH421" i="6"/>
  <c r="BG421" i="6"/>
  <c r="BF421" i="6"/>
  <c r="T421" i="6"/>
  <c r="R421" i="6"/>
  <c r="P421" i="6"/>
  <c r="BK421" i="6"/>
  <c r="J421" i="6"/>
  <c r="BE421" i="6" s="1"/>
  <c r="BI420" i="6"/>
  <c r="BH420" i="6"/>
  <c r="BG420" i="6"/>
  <c r="BF420" i="6"/>
  <c r="T420" i="6"/>
  <c r="R420" i="6"/>
  <c r="P420" i="6"/>
  <c r="BK420" i="6"/>
  <c r="J420" i="6"/>
  <c r="BE420" i="6"/>
  <c r="BI417" i="6"/>
  <c r="BH417" i="6"/>
  <c r="BG417" i="6"/>
  <c r="BF417" i="6"/>
  <c r="T417" i="6"/>
  <c r="R417" i="6"/>
  <c r="P417" i="6"/>
  <c r="BK417" i="6"/>
  <c r="J417" i="6"/>
  <c r="BE417" i="6" s="1"/>
  <c r="BI416" i="6"/>
  <c r="BH416" i="6"/>
  <c r="BG416" i="6"/>
  <c r="BF416" i="6"/>
  <c r="T416" i="6"/>
  <c r="R416" i="6"/>
  <c r="P416" i="6"/>
  <c r="BK416" i="6"/>
  <c r="J416" i="6"/>
  <c r="BE416" i="6"/>
  <c r="BI415" i="6"/>
  <c r="BH415" i="6"/>
  <c r="BG415" i="6"/>
  <c r="BF415" i="6"/>
  <c r="T415" i="6"/>
  <c r="R415" i="6"/>
  <c r="P415" i="6"/>
  <c r="BK415" i="6"/>
  <c r="J415" i="6"/>
  <c r="BE415" i="6" s="1"/>
  <c r="BI413" i="6"/>
  <c r="BH413" i="6"/>
  <c r="BG413" i="6"/>
  <c r="BF413" i="6"/>
  <c r="T413" i="6"/>
  <c r="R413" i="6"/>
  <c r="P413" i="6"/>
  <c r="BK413" i="6"/>
  <c r="J413" i="6"/>
  <c r="BE413" i="6" s="1"/>
  <c r="BI412" i="6"/>
  <c r="BH412" i="6"/>
  <c r="BG412" i="6"/>
  <c r="BF412" i="6"/>
  <c r="T412" i="6"/>
  <c r="R412" i="6"/>
  <c r="P412" i="6"/>
  <c r="BK412" i="6"/>
  <c r="J412" i="6"/>
  <c r="BE412" i="6" s="1"/>
  <c r="BI411" i="6"/>
  <c r="BH411" i="6"/>
  <c r="BG411" i="6"/>
  <c r="BF411" i="6"/>
  <c r="T411" i="6"/>
  <c r="R411" i="6"/>
  <c r="P411" i="6"/>
  <c r="BK411" i="6"/>
  <c r="J411" i="6"/>
  <c r="BE411" i="6"/>
  <c r="BI410" i="6"/>
  <c r="BH410" i="6"/>
  <c r="BG410" i="6"/>
  <c r="BF410" i="6"/>
  <c r="T410" i="6"/>
  <c r="R410" i="6"/>
  <c r="P410" i="6"/>
  <c r="BK410" i="6"/>
  <c r="J410" i="6"/>
  <c r="BE410" i="6" s="1"/>
  <c r="BI409" i="6"/>
  <c r="BH409" i="6"/>
  <c r="BG409" i="6"/>
  <c r="BF409" i="6"/>
  <c r="T409" i="6"/>
  <c r="R409" i="6"/>
  <c r="P409" i="6"/>
  <c r="BK409" i="6"/>
  <c r="J409" i="6"/>
  <c r="BE409" i="6"/>
  <c r="BI406" i="6"/>
  <c r="BH406" i="6"/>
  <c r="BG406" i="6"/>
  <c r="BF406" i="6"/>
  <c r="T406" i="6"/>
  <c r="R406" i="6"/>
  <c r="P406" i="6"/>
  <c r="BK406" i="6"/>
  <c r="J406" i="6"/>
  <c r="BE406" i="6" s="1"/>
  <c r="BI405" i="6"/>
  <c r="BH405" i="6"/>
  <c r="BG405" i="6"/>
  <c r="BF405" i="6"/>
  <c r="T405" i="6"/>
  <c r="R405" i="6"/>
  <c r="P405" i="6"/>
  <c r="P402" i="6" s="1"/>
  <c r="BK405" i="6"/>
  <c r="J405" i="6"/>
  <c r="BE405" i="6"/>
  <c r="BI404" i="6"/>
  <c r="BH404" i="6"/>
  <c r="BG404" i="6"/>
  <c r="BF404" i="6"/>
  <c r="T404" i="6"/>
  <c r="T402" i="6" s="1"/>
  <c r="R404" i="6"/>
  <c r="P404" i="6"/>
  <c r="BK404" i="6"/>
  <c r="J404" i="6"/>
  <c r="BE404" i="6" s="1"/>
  <c r="BI403" i="6"/>
  <c r="BH403" i="6"/>
  <c r="BG403" i="6"/>
  <c r="BF403" i="6"/>
  <c r="T403" i="6"/>
  <c r="R403" i="6"/>
  <c r="R402" i="6" s="1"/>
  <c r="P403" i="6"/>
  <c r="BK403" i="6"/>
  <c r="BK402" i="6" s="1"/>
  <c r="J402" i="6" s="1"/>
  <c r="J67" i="6" s="1"/>
  <c r="J403" i="6"/>
  <c r="BE403" i="6" s="1"/>
  <c r="BI397" i="6"/>
  <c r="BH397" i="6"/>
  <c r="BG397" i="6"/>
  <c r="BF397" i="6"/>
  <c r="T397" i="6"/>
  <c r="R397" i="6"/>
  <c r="P397" i="6"/>
  <c r="BK397" i="6"/>
  <c r="J397" i="6"/>
  <c r="BE397" i="6"/>
  <c r="BI392" i="6"/>
  <c r="BH392" i="6"/>
  <c r="BG392" i="6"/>
  <c r="BF392" i="6"/>
  <c r="T392" i="6"/>
  <c r="R392" i="6"/>
  <c r="P392" i="6"/>
  <c r="BK392" i="6"/>
  <c r="J392" i="6"/>
  <c r="BE392" i="6" s="1"/>
  <c r="BI387" i="6"/>
  <c r="BH387" i="6"/>
  <c r="BG387" i="6"/>
  <c r="BF387" i="6"/>
  <c r="T387" i="6"/>
  <c r="R387" i="6"/>
  <c r="P387" i="6"/>
  <c r="BK387" i="6"/>
  <c r="J387" i="6"/>
  <c r="BE387" i="6"/>
  <c r="BI382" i="6"/>
  <c r="BH382" i="6"/>
  <c r="BG382" i="6"/>
  <c r="BF382" i="6"/>
  <c r="T382" i="6"/>
  <c r="R382" i="6"/>
  <c r="P382" i="6"/>
  <c r="BK382" i="6"/>
  <c r="J382" i="6"/>
  <c r="BE382" i="6" s="1"/>
  <c r="BI377" i="6"/>
  <c r="BH377" i="6"/>
  <c r="BG377" i="6"/>
  <c r="BF377" i="6"/>
  <c r="T377" i="6"/>
  <c r="R377" i="6"/>
  <c r="P377" i="6"/>
  <c r="BK377" i="6"/>
  <c r="J377" i="6"/>
  <c r="BE377" i="6"/>
  <c r="BI369" i="6"/>
  <c r="BH369" i="6"/>
  <c r="BG369" i="6"/>
  <c r="BF369" i="6"/>
  <c r="T369" i="6"/>
  <c r="R369" i="6"/>
  <c r="P369" i="6"/>
  <c r="BK369" i="6"/>
  <c r="J369" i="6"/>
  <c r="BE369" i="6" s="1"/>
  <c r="BI360" i="6"/>
  <c r="BH360" i="6"/>
  <c r="BG360" i="6"/>
  <c r="BF360" i="6"/>
  <c r="T360" i="6"/>
  <c r="R360" i="6"/>
  <c r="P360" i="6"/>
  <c r="P345" i="6" s="1"/>
  <c r="BK360" i="6"/>
  <c r="J360" i="6"/>
  <c r="BE360" i="6"/>
  <c r="BI353" i="6"/>
  <c r="BH353" i="6"/>
  <c r="BG353" i="6"/>
  <c r="BF353" i="6"/>
  <c r="T353" i="6"/>
  <c r="T345" i="6" s="1"/>
  <c r="R353" i="6"/>
  <c r="P353" i="6"/>
  <c r="BK353" i="6"/>
  <c r="J353" i="6"/>
  <c r="BE353" i="6" s="1"/>
  <c r="BI346" i="6"/>
  <c r="BH346" i="6"/>
  <c r="BG346" i="6"/>
  <c r="BF346" i="6"/>
  <c r="T346" i="6"/>
  <c r="R346" i="6"/>
  <c r="R345" i="6"/>
  <c r="P346" i="6"/>
  <c r="BK346" i="6"/>
  <c r="BK345" i="6"/>
  <c r="J345" i="6" s="1"/>
  <c r="J66" i="6" s="1"/>
  <c r="J346" i="6"/>
  <c r="BE346" i="6" s="1"/>
  <c r="BI343" i="6"/>
  <c r="BH343" i="6"/>
  <c r="BG343" i="6"/>
  <c r="BF343" i="6"/>
  <c r="T343" i="6"/>
  <c r="R343" i="6"/>
  <c r="P343" i="6"/>
  <c r="BK343" i="6"/>
  <c r="J343" i="6"/>
  <c r="BE343" i="6" s="1"/>
  <c r="BI342" i="6"/>
  <c r="BH342" i="6"/>
  <c r="BG342" i="6"/>
  <c r="BF342" i="6"/>
  <c r="T342" i="6"/>
  <c r="R342" i="6"/>
  <c r="P342" i="6"/>
  <c r="BK342" i="6"/>
  <c r="J342" i="6"/>
  <c r="BE342" i="6"/>
  <c r="BI339" i="6"/>
  <c r="BH339" i="6"/>
  <c r="BG339" i="6"/>
  <c r="BF339" i="6"/>
  <c r="T339" i="6"/>
  <c r="R339" i="6"/>
  <c r="P339" i="6"/>
  <c r="BK339" i="6"/>
  <c r="J339" i="6"/>
  <c r="BE339" i="6" s="1"/>
  <c r="BI338" i="6"/>
  <c r="BH338" i="6"/>
  <c r="BG338" i="6"/>
  <c r="BF338" i="6"/>
  <c r="T338" i="6"/>
  <c r="R338" i="6"/>
  <c r="P338" i="6"/>
  <c r="P328" i="6" s="1"/>
  <c r="BK338" i="6"/>
  <c r="J338" i="6"/>
  <c r="BE338" i="6"/>
  <c r="BI335" i="6"/>
  <c r="BH335" i="6"/>
  <c r="BG335" i="6"/>
  <c r="BF335" i="6"/>
  <c r="T335" i="6"/>
  <c r="T328" i="6" s="1"/>
  <c r="R335" i="6"/>
  <c r="P335" i="6"/>
  <c r="BK335" i="6"/>
  <c r="J335" i="6"/>
  <c r="BE335" i="6" s="1"/>
  <c r="BI329" i="6"/>
  <c r="BH329" i="6"/>
  <c r="BG329" i="6"/>
  <c r="BF329" i="6"/>
  <c r="T329" i="6"/>
  <c r="R329" i="6"/>
  <c r="R328" i="6" s="1"/>
  <c r="P329" i="6"/>
  <c r="BK329" i="6"/>
  <c r="BK328" i="6" s="1"/>
  <c r="J328" i="6" s="1"/>
  <c r="J65" i="6" s="1"/>
  <c r="J329" i="6"/>
  <c r="BE329" i="6"/>
  <c r="BI327" i="6"/>
  <c r="BH327" i="6"/>
  <c r="BG327" i="6"/>
  <c r="BF327" i="6"/>
  <c r="T327" i="6"/>
  <c r="T326" i="6"/>
  <c r="R327" i="6"/>
  <c r="R326" i="6" s="1"/>
  <c r="P327" i="6"/>
  <c r="P326" i="6"/>
  <c r="BK327" i="6"/>
  <c r="BK326" i="6" s="1"/>
  <c r="J326" i="6" s="1"/>
  <c r="J64" i="6" s="1"/>
  <c r="J327" i="6"/>
  <c r="BE327" i="6"/>
  <c r="BI322" i="6"/>
  <c r="BH322" i="6"/>
  <c r="BG322" i="6"/>
  <c r="BF322" i="6"/>
  <c r="T322" i="6"/>
  <c r="R322" i="6"/>
  <c r="P322" i="6"/>
  <c r="BK322" i="6"/>
  <c r="J322" i="6"/>
  <c r="BE322" i="6"/>
  <c r="BI316" i="6"/>
  <c r="BH316" i="6"/>
  <c r="BG316" i="6"/>
  <c r="BF316" i="6"/>
  <c r="T316" i="6"/>
  <c r="T315" i="6" s="1"/>
  <c r="R316" i="6"/>
  <c r="R315" i="6"/>
  <c r="P316" i="6"/>
  <c r="P315" i="6" s="1"/>
  <c r="BK316" i="6"/>
  <c r="BK315" i="6"/>
  <c r="J315" i="6"/>
  <c r="J63" i="6" s="1"/>
  <c r="J316" i="6"/>
  <c r="BE316" i="6" s="1"/>
  <c r="BI313" i="6"/>
  <c r="BH313" i="6"/>
  <c r="BG313" i="6"/>
  <c r="BF313" i="6"/>
  <c r="T313" i="6"/>
  <c r="R313" i="6"/>
  <c r="P313" i="6"/>
  <c r="BK313" i="6"/>
  <c r="J313" i="6"/>
  <c r="BE313" i="6" s="1"/>
  <c r="BI311" i="6"/>
  <c r="BH311" i="6"/>
  <c r="BG311" i="6"/>
  <c r="BF311" i="6"/>
  <c r="T311" i="6"/>
  <c r="R311" i="6"/>
  <c r="P311" i="6"/>
  <c r="BK311" i="6"/>
  <c r="J311" i="6"/>
  <c r="BE311" i="6"/>
  <c r="BI306" i="6"/>
  <c r="BH306" i="6"/>
  <c r="BG306" i="6"/>
  <c r="BF306" i="6"/>
  <c r="T306" i="6"/>
  <c r="R306" i="6"/>
  <c r="P306" i="6"/>
  <c r="BK306" i="6"/>
  <c r="J306" i="6"/>
  <c r="BE306" i="6" s="1"/>
  <c r="BI302" i="6"/>
  <c r="BH302" i="6"/>
  <c r="BG302" i="6"/>
  <c r="BF302" i="6"/>
  <c r="T302" i="6"/>
  <c r="R302" i="6"/>
  <c r="P302" i="6"/>
  <c r="BK302" i="6"/>
  <c r="J302" i="6"/>
  <c r="BE302" i="6"/>
  <c r="BI299" i="6"/>
  <c r="BH299" i="6"/>
  <c r="BG299" i="6"/>
  <c r="BF299" i="6"/>
  <c r="T299" i="6"/>
  <c r="R299" i="6"/>
  <c r="P299" i="6"/>
  <c r="BK299" i="6"/>
  <c r="J299" i="6"/>
  <c r="BE299" i="6" s="1"/>
  <c r="BI293" i="6"/>
  <c r="BH293" i="6"/>
  <c r="BG293" i="6"/>
  <c r="BF293" i="6"/>
  <c r="T293" i="6"/>
  <c r="R293" i="6"/>
  <c r="P293" i="6"/>
  <c r="BK293" i="6"/>
  <c r="J293" i="6"/>
  <c r="BE293" i="6" s="1"/>
  <c r="BI286" i="6"/>
  <c r="BH286" i="6"/>
  <c r="BG286" i="6"/>
  <c r="BF286" i="6"/>
  <c r="T286" i="6"/>
  <c r="R286" i="6"/>
  <c r="P286" i="6"/>
  <c r="BK286" i="6"/>
  <c r="J286" i="6"/>
  <c r="BE286" i="6" s="1"/>
  <c r="BI276" i="6"/>
  <c r="BH276" i="6"/>
  <c r="BG276" i="6"/>
  <c r="BF276" i="6"/>
  <c r="T276" i="6"/>
  <c r="R276" i="6"/>
  <c r="P276" i="6"/>
  <c r="BK276" i="6"/>
  <c r="J276" i="6"/>
  <c r="BE276" i="6"/>
  <c r="BI267" i="6"/>
  <c r="BH267" i="6"/>
  <c r="BG267" i="6"/>
  <c r="BF267" i="6"/>
  <c r="T267" i="6"/>
  <c r="R267" i="6"/>
  <c r="P267" i="6"/>
  <c r="BK267" i="6"/>
  <c r="J267" i="6"/>
  <c r="BE267" i="6" s="1"/>
  <c r="BI262" i="6"/>
  <c r="BH262" i="6"/>
  <c r="BG262" i="6"/>
  <c r="BF262" i="6"/>
  <c r="T262" i="6"/>
  <c r="R262" i="6"/>
  <c r="P262" i="6"/>
  <c r="BK262" i="6"/>
  <c r="J262" i="6"/>
  <c r="BE262" i="6"/>
  <c r="BI257" i="6"/>
  <c r="BH257" i="6"/>
  <c r="BG257" i="6"/>
  <c r="BF257" i="6"/>
  <c r="T257" i="6"/>
  <c r="R257" i="6"/>
  <c r="P257" i="6"/>
  <c r="BK257" i="6"/>
  <c r="J257" i="6"/>
  <c r="BE257" i="6" s="1"/>
  <c r="BI252" i="6"/>
  <c r="BH252" i="6"/>
  <c r="BG252" i="6"/>
  <c r="BF252" i="6"/>
  <c r="T252" i="6"/>
  <c r="R252" i="6"/>
  <c r="P252" i="6"/>
  <c r="BK252" i="6"/>
  <c r="J252" i="6"/>
  <c r="BE252" i="6"/>
  <c r="BI247" i="6"/>
  <c r="BH247" i="6"/>
  <c r="BG247" i="6"/>
  <c r="BF247" i="6"/>
  <c r="T247" i="6"/>
  <c r="R247" i="6"/>
  <c r="P247" i="6"/>
  <c r="BK247" i="6"/>
  <c r="J247" i="6"/>
  <c r="BE247" i="6" s="1"/>
  <c r="BI236" i="6"/>
  <c r="BH236" i="6"/>
  <c r="BG236" i="6"/>
  <c r="BF236" i="6"/>
  <c r="T236" i="6"/>
  <c r="R236" i="6"/>
  <c r="P236" i="6"/>
  <c r="BK236" i="6"/>
  <c r="J236" i="6"/>
  <c r="BE236" i="6" s="1"/>
  <c r="BI231" i="6"/>
  <c r="BH231" i="6"/>
  <c r="BG231" i="6"/>
  <c r="BF231" i="6"/>
  <c r="T231" i="6"/>
  <c r="R231" i="6"/>
  <c r="P231" i="6"/>
  <c r="BK231" i="6"/>
  <c r="J231" i="6"/>
  <c r="BE231" i="6" s="1"/>
  <c r="BI226" i="6"/>
  <c r="BH226" i="6"/>
  <c r="BG226" i="6"/>
  <c r="BF226" i="6"/>
  <c r="T226" i="6"/>
  <c r="R226" i="6"/>
  <c r="P226" i="6"/>
  <c r="BK226" i="6"/>
  <c r="J226" i="6"/>
  <c r="BE226" i="6"/>
  <c r="BI221" i="6"/>
  <c r="BH221" i="6"/>
  <c r="BG221" i="6"/>
  <c r="BF221" i="6"/>
  <c r="T221" i="6"/>
  <c r="R221" i="6"/>
  <c r="P221" i="6"/>
  <c r="BK221" i="6"/>
  <c r="J221" i="6"/>
  <c r="BE221" i="6" s="1"/>
  <c r="BI216" i="6"/>
  <c r="BH216" i="6"/>
  <c r="BG216" i="6"/>
  <c r="BF216" i="6"/>
  <c r="T216" i="6"/>
  <c r="R216" i="6"/>
  <c r="P216" i="6"/>
  <c r="BK216" i="6"/>
  <c r="J216" i="6"/>
  <c r="BE216" i="6"/>
  <c r="BI210" i="6"/>
  <c r="BH210" i="6"/>
  <c r="BG210" i="6"/>
  <c r="BF210" i="6"/>
  <c r="T210" i="6"/>
  <c r="R210" i="6"/>
  <c r="P210" i="6"/>
  <c r="BK210" i="6"/>
  <c r="J210" i="6"/>
  <c r="BE210" i="6" s="1"/>
  <c r="BI197" i="6"/>
  <c r="BH197" i="6"/>
  <c r="BG197" i="6"/>
  <c r="BF197" i="6"/>
  <c r="T197" i="6"/>
  <c r="R197" i="6"/>
  <c r="P197" i="6"/>
  <c r="BK197" i="6"/>
  <c r="J197" i="6"/>
  <c r="BE197" i="6"/>
  <c r="BI194" i="6"/>
  <c r="BH194" i="6"/>
  <c r="BG194" i="6"/>
  <c r="BF194" i="6"/>
  <c r="T194" i="6"/>
  <c r="R194" i="6"/>
  <c r="P194" i="6"/>
  <c r="BK194" i="6"/>
  <c r="J194" i="6"/>
  <c r="BE194" i="6" s="1"/>
  <c r="BI181" i="6"/>
  <c r="BH181" i="6"/>
  <c r="BG181" i="6"/>
  <c r="BF181" i="6"/>
  <c r="T181" i="6"/>
  <c r="R181" i="6"/>
  <c r="P181" i="6"/>
  <c r="BK181" i="6"/>
  <c r="J181" i="6"/>
  <c r="BE181" i="6" s="1"/>
  <c r="BI178" i="6"/>
  <c r="BH178" i="6"/>
  <c r="BG178" i="6"/>
  <c r="BF178" i="6"/>
  <c r="T178" i="6"/>
  <c r="R178" i="6"/>
  <c r="P178" i="6"/>
  <c r="BK178" i="6"/>
  <c r="J178" i="6"/>
  <c r="BE178" i="6" s="1"/>
  <c r="BI165" i="6"/>
  <c r="BH165" i="6"/>
  <c r="BG165" i="6"/>
  <c r="BF165" i="6"/>
  <c r="T165" i="6"/>
  <c r="R165" i="6"/>
  <c r="P165" i="6"/>
  <c r="BK165" i="6"/>
  <c r="J165" i="6"/>
  <c r="BE165" i="6"/>
  <c r="BI152" i="6"/>
  <c r="BH152" i="6"/>
  <c r="BG152" i="6"/>
  <c r="BF152" i="6"/>
  <c r="T152" i="6"/>
  <c r="R152" i="6"/>
  <c r="P152" i="6"/>
  <c r="BK152" i="6"/>
  <c r="J152" i="6"/>
  <c r="BE152" i="6" s="1"/>
  <c r="BI148" i="6"/>
  <c r="BH148" i="6"/>
  <c r="BG148" i="6"/>
  <c r="BF148" i="6"/>
  <c r="T148" i="6"/>
  <c r="R148" i="6"/>
  <c r="P148" i="6"/>
  <c r="BK148" i="6"/>
  <c r="J148" i="6"/>
  <c r="BE148" i="6"/>
  <c r="BI142" i="6"/>
  <c r="BH142" i="6"/>
  <c r="BG142" i="6"/>
  <c r="BF142" i="6"/>
  <c r="T142" i="6"/>
  <c r="R142" i="6"/>
  <c r="P142" i="6"/>
  <c r="BK142" i="6"/>
  <c r="J142" i="6"/>
  <c r="BE142" i="6" s="1"/>
  <c r="BI140" i="6"/>
  <c r="BH140" i="6"/>
  <c r="BG140" i="6"/>
  <c r="BF140" i="6"/>
  <c r="T140" i="6"/>
  <c r="R140" i="6"/>
  <c r="P140" i="6"/>
  <c r="BK140" i="6"/>
  <c r="J140" i="6"/>
  <c r="BE140" i="6"/>
  <c r="BI138" i="6"/>
  <c r="BH138" i="6"/>
  <c r="BG138" i="6"/>
  <c r="BF138" i="6"/>
  <c r="T138" i="6"/>
  <c r="R138" i="6"/>
  <c r="P138" i="6"/>
  <c r="BK138" i="6"/>
  <c r="J138" i="6"/>
  <c r="BE138" i="6" s="1"/>
  <c r="BI134" i="6"/>
  <c r="BH134" i="6"/>
  <c r="BG134" i="6"/>
  <c r="BF134" i="6"/>
  <c r="T134" i="6"/>
  <c r="R134" i="6"/>
  <c r="P134" i="6"/>
  <c r="BK134" i="6"/>
  <c r="J134" i="6"/>
  <c r="BE134" i="6" s="1"/>
  <c r="BI130" i="6"/>
  <c r="BH130" i="6"/>
  <c r="BG130" i="6"/>
  <c r="BF130" i="6"/>
  <c r="T130" i="6"/>
  <c r="R130" i="6"/>
  <c r="P130" i="6"/>
  <c r="BK130" i="6"/>
  <c r="J130" i="6"/>
  <c r="BE130" i="6" s="1"/>
  <c r="BI125" i="6"/>
  <c r="BH125" i="6"/>
  <c r="BG125" i="6"/>
  <c r="BF125" i="6"/>
  <c r="T125" i="6"/>
  <c r="R125" i="6"/>
  <c r="P125" i="6"/>
  <c r="BK125" i="6"/>
  <c r="J125" i="6"/>
  <c r="BE125" i="6"/>
  <c r="BI119" i="6"/>
  <c r="BH119" i="6"/>
  <c r="BG119" i="6"/>
  <c r="BF119" i="6"/>
  <c r="T119" i="6"/>
  <c r="R119" i="6"/>
  <c r="P119" i="6"/>
  <c r="BK119" i="6"/>
  <c r="J119" i="6"/>
  <c r="BE119" i="6" s="1"/>
  <c r="BI113" i="6"/>
  <c r="BH113" i="6"/>
  <c r="BG113" i="6"/>
  <c r="BF113" i="6"/>
  <c r="T113" i="6"/>
  <c r="R113" i="6"/>
  <c r="P113" i="6"/>
  <c r="BK113" i="6"/>
  <c r="J113" i="6"/>
  <c r="BE113" i="6"/>
  <c r="BI103" i="6"/>
  <c r="F36" i="6" s="1"/>
  <c r="BD57" i="1" s="1"/>
  <c r="BH103" i="6"/>
  <c r="BG103" i="6"/>
  <c r="BF103" i="6"/>
  <c r="T103" i="6"/>
  <c r="R103" i="6"/>
  <c r="P103" i="6"/>
  <c r="BK103" i="6"/>
  <c r="J103" i="6"/>
  <c r="BE103" i="6" s="1"/>
  <c r="BI96" i="6"/>
  <c r="BH96" i="6"/>
  <c r="BG96" i="6"/>
  <c r="F34" i="6" s="1"/>
  <c r="BB57" i="1" s="1"/>
  <c r="BF96" i="6"/>
  <c r="F33" i="6" s="1"/>
  <c r="BA57" i="1" s="1"/>
  <c r="T96" i="6"/>
  <c r="T95" i="6" s="1"/>
  <c r="T94" i="6" s="1"/>
  <c r="T93" i="6" s="1"/>
  <c r="R96" i="6"/>
  <c r="R95" i="6" s="1"/>
  <c r="R94" i="6" s="1"/>
  <c r="R93" i="6" s="1"/>
  <c r="P96" i="6"/>
  <c r="P95" i="6" s="1"/>
  <c r="P94" i="6" s="1"/>
  <c r="P93" i="6" s="1"/>
  <c r="AU57" i="1" s="1"/>
  <c r="BK96" i="6"/>
  <c r="J96" i="6"/>
  <c r="BE96" i="6"/>
  <c r="F90" i="6"/>
  <c r="J89" i="6"/>
  <c r="F89" i="6"/>
  <c r="F87" i="6"/>
  <c r="E85" i="6"/>
  <c r="F56" i="6"/>
  <c r="J55" i="6"/>
  <c r="F55" i="6"/>
  <c r="F53" i="6"/>
  <c r="E51" i="6"/>
  <c r="J14" i="6"/>
  <c r="J87" i="6"/>
  <c r="J53" i="6"/>
  <c r="E7" i="6"/>
  <c r="E81" i="6" s="1"/>
  <c r="AY56" i="1"/>
  <c r="AX56" i="1"/>
  <c r="BI510" i="5"/>
  <c r="BH510" i="5"/>
  <c r="BG510" i="5"/>
  <c r="BF510" i="5"/>
  <c r="T510" i="5"/>
  <c r="T509" i="5"/>
  <c r="R510" i="5"/>
  <c r="R509" i="5" s="1"/>
  <c r="P510" i="5"/>
  <c r="P509" i="5"/>
  <c r="BK510" i="5"/>
  <c r="BK509" i="5" s="1"/>
  <c r="J509" i="5" s="1"/>
  <c r="J71" i="5" s="1"/>
  <c r="J510" i="5"/>
  <c r="BE510" i="5"/>
  <c r="BI508" i="5"/>
  <c r="BH508" i="5"/>
  <c r="BG508" i="5"/>
  <c r="BF508" i="5"/>
  <c r="T508" i="5"/>
  <c r="T507" i="5"/>
  <c r="R508" i="5"/>
  <c r="R507" i="5" s="1"/>
  <c r="P508" i="5"/>
  <c r="P507" i="5"/>
  <c r="BK508" i="5"/>
  <c r="BK507" i="5" s="1"/>
  <c r="J507" i="5" s="1"/>
  <c r="J70" i="5" s="1"/>
  <c r="J508" i="5"/>
  <c r="BE508" i="5"/>
  <c r="BI505" i="5"/>
  <c r="BH505" i="5"/>
  <c r="BG505" i="5"/>
  <c r="BF505" i="5"/>
  <c r="T505" i="5"/>
  <c r="R505" i="5"/>
  <c r="P505" i="5"/>
  <c r="BK505" i="5"/>
  <c r="J505" i="5"/>
  <c r="BE505" i="5" s="1"/>
  <c r="BI501" i="5"/>
  <c r="BH501" i="5"/>
  <c r="BG501" i="5"/>
  <c r="BF501" i="5"/>
  <c r="T501" i="5"/>
  <c r="R501" i="5"/>
  <c r="P501" i="5"/>
  <c r="BK501" i="5"/>
  <c r="J501" i="5"/>
  <c r="BE501" i="5" s="1"/>
  <c r="BI496" i="5"/>
  <c r="BH496" i="5"/>
  <c r="BG496" i="5"/>
  <c r="BF496" i="5"/>
  <c r="T496" i="5"/>
  <c r="R496" i="5"/>
  <c r="P496" i="5"/>
  <c r="P475" i="5" s="1"/>
  <c r="BK496" i="5"/>
  <c r="J496" i="5"/>
  <c r="BE496" i="5"/>
  <c r="BI486" i="5"/>
  <c r="BH486" i="5"/>
  <c r="BG486" i="5"/>
  <c r="BF486" i="5"/>
  <c r="T486" i="5"/>
  <c r="T475" i="5" s="1"/>
  <c r="R486" i="5"/>
  <c r="P486" i="5"/>
  <c r="BK486" i="5"/>
  <c r="J486" i="5"/>
  <c r="BE486" i="5" s="1"/>
  <c r="BI476" i="5"/>
  <c r="BH476" i="5"/>
  <c r="BG476" i="5"/>
  <c r="BF476" i="5"/>
  <c r="T476" i="5"/>
  <c r="R476" i="5"/>
  <c r="R475" i="5" s="1"/>
  <c r="P476" i="5"/>
  <c r="BK476" i="5"/>
  <c r="BK475" i="5" s="1"/>
  <c r="J475" i="5" s="1"/>
  <c r="J69" i="5" s="1"/>
  <c r="J476" i="5"/>
  <c r="BE476" i="5"/>
  <c r="BI473" i="5"/>
  <c r="BH473" i="5"/>
  <c r="BG473" i="5"/>
  <c r="BF473" i="5"/>
  <c r="T473" i="5"/>
  <c r="R473" i="5"/>
  <c r="P473" i="5"/>
  <c r="BK473" i="5"/>
  <c r="J473" i="5"/>
  <c r="BE473" i="5"/>
  <c r="BI467" i="5"/>
  <c r="BH467" i="5"/>
  <c r="BG467" i="5"/>
  <c r="BF467" i="5"/>
  <c r="T467" i="5"/>
  <c r="R467" i="5"/>
  <c r="P467" i="5"/>
  <c r="BK467" i="5"/>
  <c r="J467" i="5"/>
  <c r="BE467" i="5" s="1"/>
  <c r="BI461" i="5"/>
  <c r="BH461" i="5"/>
  <c r="BG461" i="5"/>
  <c r="BF461" i="5"/>
  <c r="T461" i="5"/>
  <c r="R461" i="5"/>
  <c r="P461" i="5"/>
  <c r="BK461" i="5"/>
  <c r="J461" i="5"/>
  <c r="BE461" i="5"/>
  <c r="BI455" i="5"/>
  <c r="BH455" i="5"/>
  <c r="BG455" i="5"/>
  <c r="BF455" i="5"/>
  <c r="T455" i="5"/>
  <c r="T454" i="5" s="1"/>
  <c r="R455" i="5"/>
  <c r="R454" i="5"/>
  <c r="P455" i="5"/>
  <c r="P454" i="5" s="1"/>
  <c r="BK455" i="5"/>
  <c r="BK454" i="5" s="1"/>
  <c r="J454" i="5" s="1"/>
  <c r="J68" i="5" s="1"/>
  <c r="J455" i="5"/>
  <c r="BE455" i="5" s="1"/>
  <c r="BI453" i="5"/>
  <c r="BH453" i="5"/>
  <c r="BG453" i="5"/>
  <c r="BF453" i="5"/>
  <c r="T453" i="5"/>
  <c r="R453" i="5"/>
  <c r="P453" i="5"/>
  <c r="BK453" i="5"/>
  <c r="J453" i="5"/>
  <c r="BE453" i="5" s="1"/>
  <c r="BI452" i="5"/>
  <c r="BH452" i="5"/>
  <c r="BG452" i="5"/>
  <c r="BF452" i="5"/>
  <c r="T452" i="5"/>
  <c r="R452" i="5"/>
  <c r="P452" i="5"/>
  <c r="BK452" i="5"/>
  <c r="J452" i="5"/>
  <c r="BE452" i="5"/>
  <c r="BI449" i="5"/>
  <c r="BH449" i="5"/>
  <c r="BG449" i="5"/>
  <c r="BF449" i="5"/>
  <c r="T449" i="5"/>
  <c r="R449" i="5"/>
  <c r="P449" i="5"/>
  <c r="BK449" i="5"/>
  <c r="J449" i="5"/>
  <c r="BE449" i="5" s="1"/>
  <c r="BI448" i="5"/>
  <c r="BH448" i="5"/>
  <c r="BG448" i="5"/>
  <c r="BF448" i="5"/>
  <c r="T448" i="5"/>
  <c r="R448" i="5"/>
  <c r="P448" i="5"/>
  <c r="BK448" i="5"/>
  <c r="J448" i="5"/>
  <c r="BE448" i="5" s="1"/>
  <c r="BI447" i="5"/>
  <c r="BH447" i="5"/>
  <c r="BG447" i="5"/>
  <c r="BF447" i="5"/>
  <c r="T447" i="5"/>
  <c r="R447" i="5"/>
  <c r="P447" i="5"/>
  <c r="BK447" i="5"/>
  <c r="J447" i="5"/>
  <c r="BE447" i="5" s="1"/>
  <c r="BI444" i="5"/>
  <c r="BH444" i="5"/>
  <c r="BG444" i="5"/>
  <c r="BF444" i="5"/>
  <c r="T444" i="5"/>
  <c r="R444" i="5"/>
  <c r="P444" i="5"/>
  <c r="BK444" i="5"/>
  <c r="J444" i="5"/>
  <c r="BE444" i="5" s="1"/>
  <c r="BI443" i="5"/>
  <c r="BH443" i="5"/>
  <c r="BG443" i="5"/>
  <c r="BF443" i="5"/>
  <c r="T443" i="5"/>
  <c r="R443" i="5"/>
  <c r="P443" i="5"/>
  <c r="BK443" i="5"/>
  <c r="J443" i="5"/>
  <c r="BE443" i="5" s="1"/>
  <c r="BI440" i="5"/>
  <c r="BH440" i="5"/>
  <c r="BG440" i="5"/>
  <c r="BF440" i="5"/>
  <c r="T440" i="5"/>
  <c r="R440" i="5"/>
  <c r="P440" i="5"/>
  <c r="BK440" i="5"/>
  <c r="J440" i="5"/>
  <c r="BE440" i="5"/>
  <c r="BI439" i="5"/>
  <c r="BH439" i="5"/>
  <c r="BG439" i="5"/>
  <c r="BF439" i="5"/>
  <c r="T439" i="5"/>
  <c r="R439" i="5"/>
  <c r="P439" i="5"/>
  <c r="BK439" i="5"/>
  <c r="J439" i="5"/>
  <c r="BE439" i="5" s="1"/>
  <c r="BI438" i="5"/>
  <c r="BH438" i="5"/>
  <c r="BG438" i="5"/>
  <c r="BF438" i="5"/>
  <c r="T438" i="5"/>
  <c r="R438" i="5"/>
  <c r="P438" i="5"/>
  <c r="BK438" i="5"/>
  <c r="J438" i="5"/>
  <c r="BE438" i="5"/>
  <c r="BI435" i="5"/>
  <c r="BH435" i="5"/>
  <c r="BG435" i="5"/>
  <c r="BF435" i="5"/>
  <c r="T435" i="5"/>
  <c r="R435" i="5"/>
  <c r="P435" i="5"/>
  <c r="BK435" i="5"/>
  <c r="J435" i="5"/>
  <c r="BE435" i="5" s="1"/>
  <c r="BI434" i="5"/>
  <c r="BH434" i="5"/>
  <c r="BG434" i="5"/>
  <c r="BF434" i="5"/>
  <c r="T434" i="5"/>
  <c r="R434" i="5"/>
  <c r="P434" i="5"/>
  <c r="BK434" i="5"/>
  <c r="J434" i="5"/>
  <c r="BE434" i="5" s="1"/>
  <c r="BI433" i="5"/>
  <c r="BH433" i="5"/>
  <c r="BG433" i="5"/>
  <c r="BF433" i="5"/>
  <c r="T433" i="5"/>
  <c r="R433" i="5"/>
  <c r="P433" i="5"/>
  <c r="BK433" i="5"/>
  <c r="J433" i="5"/>
  <c r="BE433" i="5" s="1"/>
  <c r="BI431" i="5"/>
  <c r="BH431" i="5"/>
  <c r="BG431" i="5"/>
  <c r="BF431" i="5"/>
  <c r="T431" i="5"/>
  <c r="R431" i="5"/>
  <c r="P431" i="5"/>
  <c r="BK431" i="5"/>
  <c r="J431" i="5"/>
  <c r="BE431" i="5" s="1"/>
  <c r="BI430" i="5"/>
  <c r="BH430" i="5"/>
  <c r="BG430" i="5"/>
  <c r="BF430" i="5"/>
  <c r="T430" i="5"/>
  <c r="R430" i="5"/>
  <c r="P430" i="5"/>
  <c r="BK430" i="5"/>
  <c r="J430" i="5"/>
  <c r="BE430" i="5" s="1"/>
  <c r="BI429" i="5"/>
  <c r="BH429" i="5"/>
  <c r="BG429" i="5"/>
  <c r="BF429" i="5"/>
  <c r="T429" i="5"/>
  <c r="R429" i="5"/>
  <c r="P429" i="5"/>
  <c r="BK429" i="5"/>
  <c r="J429" i="5"/>
  <c r="BE429" i="5"/>
  <c r="BI428" i="5"/>
  <c r="BH428" i="5"/>
  <c r="BG428" i="5"/>
  <c r="BF428" i="5"/>
  <c r="T428" i="5"/>
  <c r="R428" i="5"/>
  <c r="P428" i="5"/>
  <c r="BK428" i="5"/>
  <c r="J428" i="5"/>
  <c r="BE428" i="5" s="1"/>
  <c r="BI427" i="5"/>
  <c r="BH427" i="5"/>
  <c r="BG427" i="5"/>
  <c r="BF427" i="5"/>
  <c r="T427" i="5"/>
  <c r="R427" i="5"/>
  <c r="P427" i="5"/>
  <c r="BK427" i="5"/>
  <c r="J427" i="5"/>
  <c r="BE427" i="5"/>
  <c r="BI426" i="5"/>
  <c r="BH426" i="5"/>
  <c r="BG426" i="5"/>
  <c r="BF426" i="5"/>
  <c r="T426" i="5"/>
  <c r="R426" i="5"/>
  <c r="P426" i="5"/>
  <c r="BK426" i="5"/>
  <c r="J426" i="5"/>
  <c r="BE426" i="5" s="1"/>
  <c r="BI425" i="5"/>
  <c r="BH425" i="5"/>
  <c r="BG425" i="5"/>
  <c r="BF425" i="5"/>
  <c r="T425" i="5"/>
  <c r="R425" i="5"/>
  <c r="P425" i="5"/>
  <c r="BK425" i="5"/>
  <c r="J425" i="5"/>
  <c r="BE425" i="5" s="1"/>
  <c r="BI422" i="5"/>
  <c r="BH422" i="5"/>
  <c r="BG422" i="5"/>
  <c r="BF422" i="5"/>
  <c r="T422" i="5"/>
  <c r="R422" i="5"/>
  <c r="P422" i="5"/>
  <c r="BK422" i="5"/>
  <c r="J422" i="5"/>
  <c r="BE422" i="5" s="1"/>
  <c r="BI421" i="5"/>
  <c r="BH421" i="5"/>
  <c r="BG421" i="5"/>
  <c r="BF421" i="5"/>
  <c r="T421" i="5"/>
  <c r="R421" i="5"/>
  <c r="P421" i="5"/>
  <c r="BK421" i="5"/>
  <c r="J421" i="5"/>
  <c r="BE421" i="5" s="1"/>
  <c r="BI420" i="5"/>
  <c r="BH420" i="5"/>
  <c r="BG420" i="5"/>
  <c r="BF420" i="5"/>
  <c r="T420" i="5"/>
  <c r="T418" i="5" s="1"/>
  <c r="R420" i="5"/>
  <c r="P420" i="5"/>
  <c r="BK420" i="5"/>
  <c r="J420" i="5"/>
  <c r="BE420" i="5" s="1"/>
  <c r="BI419" i="5"/>
  <c r="BH419" i="5"/>
  <c r="BG419" i="5"/>
  <c r="BF419" i="5"/>
  <c r="T419" i="5"/>
  <c r="R419" i="5"/>
  <c r="R418" i="5" s="1"/>
  <c r="P419" i="5"/>
  <c r="P418" i="5"/>
  <c r="BK419" i="5"/>
  <c r="J419" i="5"/>
  <c r="BE419" i="5" s="1"/>
  <c r="BI410" i="5"/>
  <c r="BH410" i="5"/>
  <c r="BG410" i="5"/>
  <c r="BF410" i="5"/>
  <c r="T410" i="5"/>
  <c r="R410" i="5"/>
  <c r="P410" i="5"/>
  <c r="BK410" i="5"/>
  <c r="J410" i="5"/>
  <c r="BE410" i="5" s="1"/>
  <c r="BI402" i="5"/>
  <c r="BH402" i="5"/>
  <c r="BG402" i="5"/>
  <c r="BF402" i="5"/>
  <c r="T402" i="5"/>
  <c r="R402" i="5"/>
  <c r="P402" i="5"/>
  <c r="BK402" i="5"/>
  <c r="J402" i="5"/>
  <c r="BE402" i="5" s="1"/>
  <c r="BI394" i="5"/>
  <c r="BH394" i="5"/>
  <c r="BG394" i="5"/>
  <c r="BF394" i="5"/>
  <c r="T394" i="5"/>
  <c r="R394" i="5"/>
  <c r="P394" i="5"/>
  <c r="BK394" i="5"/>
  <c r="J394" i="5"/>
  <c r="BE394" i="5" s="1"/>
  <c r="BI386" i="5"/>
  <c r="BH386" i="5"/>
  <c r="BG386" i="5"/>
  <c r="BF386" i="5"/>
  <c r="T386" i="5"/>
  <c r="R386" i="5"/>
  <c r="P386" i="5"/>
  <c r="BK386" i="5"/>
  <c r="J386" i="5"/>
  <c r="BE386" i="5" s="1"/>
  <c r="BI378" i="5"/>
  <c r="BH378" i="5"/>
  <c r="BG378" i="5"/>
  <c r="BF378" i="5"/>
  <c r="T378" i="5"/>
  <c r="R378" i="5"/>
  <c r="P378" i="5"/>
  <c r="BK378" i="5"/>
  <c r="J378" i="5"/>
  <c r="BE378" i="5"/>
  <c r="BI367" i="5"/>
  <c r="BH367" i="5"/>
  <c r="BG367" i="5"/>
  <c r="BF367" i="5"/>
  <c r="T367" i="5"/>
  <c r="R367" i="5"/>
  <c r="P367" i="5"/>
  <c r="BK367" i="5"/>
  <c r="J367" i="5"/>
  <c r="BE367" i="5" s="1"/>
  <c r="BI359" i="5"/>
  <c r="BH359" i="5"/>
  <c r="BG359" i="5"/>
  <c r="BF359" i="5"/>
  <c r="T359" i="5"/>
  <c r="R359" i="5"/>
  <c r="P359" i="5"/>
  <c r="BK359" i="5"/>
  <c r="J359" i="5"/>
  <c r="BE359" i="5"/>
  <c r="BI352" i="5"/>
  <c r="BH352" i="5"/>
  <c r="BG352" i="5"/>
  <c r="BF352" i="5"/>
  <c r="T352" i="5"/>
  <c r="T344" i="5" s="1"/>
  <c r="R352" i="5"/>
  <c r="P352" i="5"/>
  <c r="BK352" i="5"/>
  <c r="J352" i="5"/>
  <c r="BE352" i="5" s="1"/>
  <c r="BI345" i="5"/>
  <c r="BH345" i="5"/>
  <c r="BG345" i="5"/>
  <c r="BF345" i="5"/>
  <c r="T345" i="5"/>
  <c r="R345" i="5"/>
  <c r="R344" i="5" s="1"/>
  <c r="P345" i="5"/>
  <c r="P344" i="5"/>
  <c r="BK345" i="5"/>
  <c r="J345" i="5"/>
  <c r="BE345" i="5" s="1"/>
  <c r="BI342" i="5"/>
  <c r="BH342" i="5"/>
  <c r="BG342" i="5"/>
  <c r="BF342" i="5"/>
  <c r="T342" i="5"/>
  <c r="R342" i="5"/>
  <c r="P342" i="5"/>
  <c r="BK342" i="5"/>
  <c r="J342" i="5"/>
  <c r="BE342" i="5"/>
  <c r="BI341" i="5"/>
  <c r="BH341" i="5"/>
  <c r="BG341" i="5"/>
  <c r="BF341" i="5"/>
  <c r="T341" i="5"/>
  <c r="R341" i="5"/>
  <c r="P341" i="5"/>
  <c r="BK341" i="5"/>
  <c r="J341" i="5"/>
  <c r="BE341" i="5" s="1"/>
  <c r="BI340" i="5"/>
  <c r="BH340" i="5"/>
  <c r="BG340" i="5"/>
  <c r="BF340" i="5"/>
  <c r="T340" i="5"/>
  <c r="R340" i="5"/>
  <c r="P340" i="5"/>
  <c r="BK340" i="5"/>
  <c r="J340" i="5"/>
  <c r="BE340" i="5"/>
  <c r="BI339" i="5"/>
  <c r="BH339" i="5"/>
  <c r="BG339" i="5"/>
  <c r="BF339" i="5"/>
  <c r="T339" i="5"/>
  <c r="R339" i="5"/>
  <c r="P339" i="5"/>
  <c r="BK339" i="5"/>
  <c r="J339" i="5"/>
  <c r="BE339" i="5" s="1"/>
  <c r="BI336" i="5"/>
  <c r="BH336" i="5"/>
  <c r="BG336" i="5"/>
  <c r="BF336" i="5"/>
  <c r="T336" i="5"/>
  <c r="R336" i="5"/>
  <c r="P336" i="5"/>
  <c r="BK336" i="5"/>
  <c r="J336" i="5"/>
  <c r="BE336" i="5" s="1"/>
  <c r="BI330" i="5"/>
  <c r="BH330" i="5"/>
  <c r="BG330" i="5"/>
  <c r="BF330" i="5"/>
  <c r="T330" i="5"/>
  <c r="R330" i="5"/>
  <c r="R329" i="5"/>
  <c r="P330" i="5"/>
  <c r="BK330" i="5"/>
  <c r="J330" i="5"/>
  <c r="BE330" i="5" s="1"/>
  <c r="BI328" i="5"/>
  <c r="BH328" i="5"/>
  <c r="BG328" i="5"/>
  <c r="BF328" i="5"/>
  <c r="T328" i="5"/>
  <c r="T327" i="5" s="1"/>
  <c r="R328" i="5"/>
  <c r="R327" i="5"/>
  <c r="P328" i="5"/>
  <c r="P327" i="5" s="1"/>
  <c r="BK328" i="5"/>
  <c r="BK327" i="5" s="1"/>
  <c r="J327" i="5" s="1"/>
  <c r="J64" i="5" s="1"/>
  <c r="J328" i="5"/>
  <c r="BE328" i="5" s="1"/>
  <c r="BI323" i="5"/>
  <c r="BH323" i="5"/>
  <c r="BG323" i="5"/>
  <c r="BF323" i="5"/>
  <c r="T323" i="5"/>
  <c r="R323" i="5"/>
  <c r="P323" i="5"/>
  <c r="BK323" i="5"/>
  <c r="J323" i="5"/>
  <c r="BE323" i="5"/>
  <c r="BI317" i="5"/>
  <c r="BH317" i="5"/>
  <c r="BG317" i="5"/>
  <c r="BF317" i="5"/>
  <c r="T317" i="5"/>
  <c r="T316" i="5"/>
  <c r="R317" i="5"/>
  <c r="R316" i="5"/>
  <c r="P317" i="5"/>
  <c r="P316" i="5"/>
  <c r="BK317" i="5"/>
  <c r="BK316" i="5"/>
  <c r="J316" i="5" s="1"/>
  <c r="J63" i="5" s="1"/>
  <c r="J317" i="5"/>
  <c r="BE317" i="5" s="1"/>
  <c r="BI314" i="5"/>
  <c r="BH314" i="5"/>
  <c r="BG314" i="5"/>
  <c r="BF314" i="5"/>
  <c r="T314" i="5"/>
  <c r="R314" i="5"/>
  <c r="P314" i="5"/>
  <c r="BK314" i="5"/>
  <c r="J314" i="5"/>
  <c r="BE314" i="5"/>
  <c r="BI312" i="5"/>
  <c r="BH312" i="5"/>
  <c r="BG312" i="5"/>
  <c r="BF312" i="5"/>
  <c r="T312" i="5"/>
  <c r="R312" i="5"/>
  <c r="P312" i="5"/>
  <c r="BK312" i="5"/>
  <c r="J312" i="5"/>
  <c r="BE312" i="5" s="1"/>
  <c r="BI309" i="5"/>
  <c r="BH309" i="5"/>
  <c r="BG309" i="5"/>
  <c r="BF309" i="5"/>
  <c r="T309" i="5"/>
  <c r="R309" i="5"/>
  <c r="P309" i="5"/>
  <c r="BK309" i="5"/>
  <c r="J309" i="5"/>
  <c r="BE309" i="5" s="1"/>
  <c r="BI307" i="5"/>
  <c r="BH307" i="5"/>
  <c r="BG307" i="5"/>
  <c r="BF307" i="5"/>
  <c r="T307" i="5"/>
  <c r="R307" i="5"/>
  <c r="P307" i="5"/>
  <c r="BK307" i="5"/>
  <c r="J307" i="5"/>
  <c r="BE307" i="5" s="1"/>
  <c r="BI304" i="5"/>
  <c r="BH304" i="5"/>
  <c r="BG304" i="5"/>
  <c r="BF304" i="5"/>
  <c r="T304" i="5"/>
  <c r="R304" i="5"/>
  <c r="P304" i="5"/>
  <c r="BK304" i="5"/>
  <c r="J304" i="5"/>
  <c r="BE304" i="5" s="1"/>
  <c r="BI298" i="5"/>
  <c r="BH298" i="5"/>
  <c r="BG298" i="5"/>
  <c r="BF298" i="5"/>
  <c r="T298" i="5"/>
  <c r="R298" i="5"/>
  <c r="P298" i="5"/>
  <c r="BK298" i="5"/>
  <c r="J298" i="5"/>
  <c r="BE298" i="5" s="1"/>
  <c r="BI291" i="5"/>
  <c r="BH291" i="5"/>
  <c r="BG291" i="5"/>
  <c r="BF291" i="5"/>
  <c r="T291" i="5"/>
  <c r="R291" i="5"/>
  <c r="P291" i="5"/>
  <c r="BK291" i="5"/>
  <c r="J291" i="5"/>
  <c r="BE291" i="5" s="1"/>
  <c r="BI282" i="5"/>
  <c r="BH282" i="5"/>
  <c r="BG282" i="5"/>
  <c r="BF282" i="5"/>
  <c r="T282" i="5"/>
  <c r="R282" i="5"/>
  <c r="P282" i="5"/>
  <c r="BK282" i="5"/>
  <c r="J282" i="5"/>
  <c r="BE282" i="5" s="1"/>
  <c r="BI273" i="5"/>
  <c r="BH273" i="5"/>
  <c r="BG273" i="5"/>
  <c r="BF273" i="5"/>
  <c r="T273" i="5"/>
  <c r="R273" i="5"/>
  <c r="P273" i="5"/>
  <c r="BK273" i="5"/>
  <c r="J273" i="5"/>
  <c r="BE273" i="5" s="1"/>
  <c r="BI270" i="5"/>
  <c r="BH270" i="5"/>
  <c r="BG270" i="5"/>
  <c r="BF270" i="5"/>
  <c r="T270" i="5"/>
  <c r="R270" i="5"/>
  <c r="P270" i="5"/>
  <c r="BK270" i="5"/>
  <c r="J270" i="5"/>
  <c r="BE270" i="5"/>
  <c r="BI265" i="5"/>
  <c r="BH265" i="5"/>
  <c r="BG265" i="5"/>
  <c r="BF265" i="5"/>
  <c r="T265" i="5"/>
  <c r="R265" i="5"/>
  <c r="P265" i="5"/>
  <c r="BK265" i="5"/>
  <c r="J265" i="5"/>
  <c r="BE265" i="5" s="1"/>
  <c r="BI260" i="5"/>
  <c r="BH260" i="5"/>
  <c r="BG260" i="5"/>
  <c r="BF260" i="5"/>
  <c r="T260" i="5"/>
  <c r="R260" i="5"/>
  <c r="P260" i="5"/>
  <c r="BK260" i="5"/>
  <c r="J260" i="5"/>
  <c r="BE260" i="5"/>
  <c r="BI255" i="5"/>
  <c r="BH255" i="5"/>
  <c r="BG255" i="5"/>
  <c r="BF255" i="5"/>
  <c r="T255" i="5"/>
  <c r="R255" i="5"/>
  <c r="P255" i="5"/>
  <c r="BK255" i="5"/>
  <c r="J255" i="5"/>
  <c r="BE255" i="5" s="1"/>
  <c r="BI246" i="5"/>
  <c r="BH246" i="5"/>
  <c r="BG246" i="5"/>
  <c r="BF246" i="5"/>
  <c r="T246" i="5"/>
  <c r="R246" i="5"/>
  <c r="P246" i="5"/>
  <c r="BK246" i="5"/>
  <c r="J246" i="5"/>
  <c r="BE246" i="5" s="1"/>
  <c r="BI243" i="5"/>
  <c r="BH243" i="5"/>
  <c r="BG243" i="5"/>
  <c r="BF243" i="5"/>
  <c r="T243" i="5"/>
  <c r="R243" i="5"/>
  <c r="P243" i="5"/>
  <c r="BK243" i="5"/>
  <c r="J243" i="5"/>
  <c r="BE243" i="5" s="1"/>
  <c r="BI238" i="5"/>
  <c r="BH238" i="5"/>
  <c r="BG238" i="5"/>
  <c r="BF238" i="5"/>
  <c r="T238" i="5"/>
  <c r="R238" i="5"/>
  <c r="P238" i="5"/>
  <c r="BK238" i="5"/>
  <c r="J238" i="5"/>
  <c r="BE238" i="5" s="1"/>
  <c r="BI233" i="5"/>
  <c r="BH233" i="5"/>
  <c r="BG233" i="5"/>
  <c r="BF233" i="5"/>
  <c r="T233" i="5"/>
  <c r="R233" i="5"/>
  <c r="P233" i="5"/>
  <c r="BK233" i="5"/>
  <c r="J233" i="5"/>
  <c r="BE233" i="5" s="1"/>
  <c r="BI228" i="5"/>
  <c r="BH228" i="5"/>
  <c r="BG228" i="5"/>
  <c r="BF228" i="5"/>
  <c r="T228" i="5"/>
  <c r="R228" i="5"/>
  <c r="P228" i="5"/>
  <c r="BK228" i="5"/>
  <c r="J228" i="5"/>
  <c r="BE228" i="5"/>
  <c r="BI222" i="5"/>
  <c r="BH222" i="5"/>
  <c r="BG222" i="5"/>
  <c r="BF222" i="5"/>
  <c r="T222" i="5"/>
  <c r="R222" i="5"/>
  <c r="P222" i="5"/>
  <c r="BK222" i="5"/>
  <c r="J222" i="5"/>
  <c r="BE222" i="5" s="1"/>
  <c r="BI209" i="5"/>
  <c r="BH209" i="5"/>
  <c r="BG209" i="5"/>
  <c r="BF209" i="5"/>
  <c r="T209" i="5"/>
  <c r="R209" i="5"/>
  <c r="P209" i="5"/>
  <c r="BK209" i="5"/>
  <c r="J209" i="5"/>
  <c r="BE209" i="5"/>
  <c r="BI206" i="5"/>
  <c r="BH206" i="5"/>
  <c r="BG206" i="5"/>
  <c r="BF206" i="5"/>
  <c r="T206" i="5"/>
  <c r="R206" i="5"/>
  <c r="P206" i="5"/>
  <c r="BK206" i="5"/>
  <c r="J206" i="5"/>
  <c r="BE206" i="5" s="1"/>
  <c r="BI193" i="5"/>
  <c r="BH193" i="5"/>
  <c r="BG193" i="5"/>
  <c r="BF193" i="5"/>
  <c r="T193" i="5"/>
  <c r="R193" i="5"/>
  <c r="P193" i="5"/>
  <c r="BK193" i="5"/>
  <c r="J193" i="5"/>
  <c r="BE193" i="5"/>
  <c r="BI190" i="5"/>
  <c r="BH190" i="5"/>
  <c r="BG190" i="5"/>
  <c r="BF190" i="5"/>
  <c r="T190" i="5"/>
  <c r="R190" i="5"/>
  <c r="P190" i="5"/>
  <c r="BK190" i="5"/>
  <c r="J190" i="5"/>
  <c r="BE190" i="5" s="1"/>
  <c r="BI177" i="5"/>
  <c r="BH177" i="5"/>
  <c r="BG177" i="5"/>
  <c r="BF177" i="5"/>
  <c r="T177" i="5"/>
  <c r="R177" i="5"/>
  <c r="P177" i="5"/>
  <c r="BK177" i="5"/>
  <c r="J177" i="5"/>
  <c r="BE177" i="5" s="1"/>
  <c r="BI164" i="5"/>
  <c r="BH164" i="5"/>
  <c r="BG164" i="5"/>
  <c r="BF164" i="5"/>
  <c r="T164" i="5"/>
  <c r="R164" i="5"/>
  <c r="P164" i="5"/>
  <c r="BK164" i="5"/>
  <c r="J164" i="5"/>
  <c r="BE164" i="5" s="1"/>
  <c r="BI160" i="5"/>
  <c r="BH160" i="5"/>
  <c r="BG160" i="5"/>
  <c r="BF160" i="5"/>
  <c r="T160" i="5"/>
  <c r="R160" i="5"/>
  <c r="P160" i="5"/>
  <c r="BK160" i="5"/>
  <c r="J160" i="5"/>
  <c r="BE160" i="5"/>
  <c r="BI156" i="5"/>
  <c r="BH156" i="5"/>
  <c r="BG156" i="5"/>
  <c r="BF156" i="5"/>
  <c r="T156" i="5"/>
  <c r="R156" i="5"/>
  <c r="P156" i="5"/>
  <c r="BK156" i="5"/>
  <c r="J156" i="5"/>
  <c r="BE156" i="5" s="1"/>
  <c r="BI152" i="5"/>
  <c r="BH152" i="5"/>
  <c r="BG152" i="5"/>
  <c r="BF152" i="5"/>
  <c r="T152" i="5"/>
  <c r="R152" i="5"/>
  <c r="P152" i="5"/>
  <c r="BK152" i="5"/>
  <c r="J152" i="5"/>
  <c r="BE152" i="5"/>
  <c r="BI148" i="5"/>
  <c r="BH148" i="5"/>
  <c r="BG148" i="5"/>
  <c r="BF148" i="5"/>
  <c r="T148" i="5"/>
  <c r="R148" i="5"/>
  <c r="P148" i="5"/>
  <c r="BK148" i="5"/>
  <c r="J148" i="5"/>
  <c r="BE148" i="5" s="1"/>
  <c r="BI144" i="5"/>
  <c r="BH144" i="5"/>
  <c r="BG144" i="5"/>
  <c r="BF144" i="5"/>
  <c r="T144" i="5"/>
  <c r="R144" i="5"/>
  <c r="P144" i="5"/>
  <c r="BK144" i="5"/>
  <c r="J144" i="5"/>
  <c r="BE144" i="5"/>
  <c r="BI140" i="5"/>
  <c r="BH140" i="5"/>
  <c r="BG140" i="5"/>
  <c r="BF140" i="5"/>
  <c r="T140" i="5"/>
  <c r="R140" i="5"/>
  <c r="P140" i="5"/>
  <c r="BK140" i="5"/>
  <c r="J140" i="5"/>
  <c r="BE140" i="5" s="1"/>
  <c r="BI135" i="5"/>
  <c r="BH135" i="5"/>
  <c r="BG135" i="5"/>
  <c r="BF135" i="5"/>
  <c r="T135" i="5"/>
  <c r="R135" i="5"/>
  <c r="P135" i="5"/>
  <c r="BK135" i="5"/>
  <c r="J135" i="5"/>
  <c r="BE135" i="5" s="1"/>
  <c r="BI126" i="5"/>
  <c r="BH126" i="5"/>
  <c r="BG126" i="5"/>
  <c r="BF126" i="5"/>
  <c r="T126" i="5"/>
  <c r="R126" i="5"/>
  <c r="P126" i="5"/>
  <c r="BK126" i="5"/>
  <c r="J126" i="5"/>
  <c r="BE126" i="5" s="1"/>
  <c r="BI117" i="5"/>
  <c r="BH117" i="5"/>
  <c r="BG117" i="5"/>
  <c r="BF117" i="5"/>
  <c r="T117" i="5"/>
  <c r="R117" i="5"/>
  <c r="P117" i="5"/>
  <c r="BK117" i="5"/>
  <c r="J117" i="5"/>
  <c r="BE117" i="5"/>
  <c r="BI106" i="5"/>
  <c r="BH106" i="5"/>
  <c r="BG106" i="5"/>
  <c r="BF106" i="5"/>
  <c r="T106" i="5"/>
  <c r="R106" i="5"/>
  <c r="P106" i="5"/>
  <c r="BK106" i="5"/>
  <c r="BK95" i="5" s="1"/>
  <c r="J106" i="5"/>
  <c r="BE106" i="5" s="1"/>
  <c r="BI96" i="5"/>
  <c r="F36" i="5"/>
  <c r="BD56" i="1" s="1"/>
  <c r="BH96" i="5"/>
  <c r="BG96" i="5"/>
  <c r="BF96" i="5"/>
  <c r="T96" i="5"/>
  <c r="T95" i="5" s="1"/>
  <c r="R96" i="5"/>
  <c r="R95" i="5" s="1"/>
  <c r="R94" i="5" s="1"/>
  <c r="R93" i="5" s="1"/>
  <c r="P96" i="5"/>
  <c r="P95" i="5" s="1"/>
  <c r="BK96" i="5"/>
  <c r="J96" i="5"/>
  <c r="BE96" i="5" s="1"/>
  <c r="F90" i="5"/>
  <c r="J89" i="5"/>
  <c r="F89" i="5"/>
  <c r="F87" i="5"/>
  <c r="E85" i="5"/>
  <c r="F56" i="5"/>
  <c r="J55" i="5"/>
  <c r="F55" i="5"/>
  <c r="F53" i="5"/>
  <c r="E51" i="5"/>
  <c r="J14" i="5"/>
  <c r="J87" i="5"/>
  <c r="J53" i="5"/>
  <c r="E7" i="5"/>
  <c r="E81" i="5" s="1"/>
  <c r="AY55" i="1"/>
  <c r="AX55" i="1"/>
  <c r="BI473" i="4"/>
  <c r="BH473" i="4"/>
  <c r="BG473" i="4"/>
  <c r="BF473" i="4"/>
  <c r="T473" i="4"/>
  <c r="T472" i="4"/>
  <c r="R473" i="4"/>
  <c r="R472" i="4" s="1"/>
  <c r="P473" i="4"/>
  <c r="P472" i="4"/>
  <c r="BK473" i="4"/>
  <c r="BK472" i="4" s="1"/>
  <c r="J472" i="4" s="1"/>
  <c r="J70" i="4" s="1"/>
  <c r="J473" i="4"/>
  <c r="BE473" i="4" s="1"/>
  <c r="BI470" i="4"/>
  <c r="BH470" i="4"/>
  <c r="BG470" i="4"/>
  <c r="BF470" i="4"/>
  <c r="T470" i="4"/>
  <c r="R470" i="4"/>
  <c r="P470" i="4"/>
  <c r="BK470" i="4"/>
  <c r="J470" i="4"/>
  <c r="BE470" i="4" s="1"/>
  <c r="BI466" i="4"/>
  <c r="BH466" i="4"/>
  <c r="BG466" i="4"/>
  <c r="BF466" i="4"/>
  <c r="T466" i="4"/>
  <c r="R466" i="4"/>
  <c r="P466" i="4"/>
  <c r="BK466" i="4"/>
  <c r="J466" i="4"/>
  <c r="BE466" i="4" s="1"/>
  <c r="BI463" i="4"/>
  <c r="BH463" i="4"/>
  <c r="BG463" i="4"/>
  <c r="BF463" i="4"/>
  <c r="T463" i="4"/>
  <c r="R463" i="4"/>
  <c r="P463" i="4"/>
  <c r="BK463" i="4"/>
  <c r="J463" i="4"/>
  <c r="BE463" i="4"/>
  <c r="BI454" i="4"/>
  <c r="BH454" i="4"/>
  <c r="BG454" i="4"/>
  <c r="BF454" i="4"/>
  <c r="T454" i="4"/>
  <c r="R454" i="4"/>
  <c r="P454" i="4"/>
  <c r="BK454" i="4"/>
  <c r="J454" i="4"/>
  <c r="BE454" i="4" s="1"/>
  <c r="BI445" i="4"/>
  <c r="BH445" i="4"/>
  <c r="BG445" i="4"/>
  <c r="BF445" i="4"/>
  <c r="T445" i="4"/>
  <c r="T444" i="4"/>
  <c r="R445" i="4"/>
  <c r="R444" i="4" s="1"/>
  <c r="P445" i="4"/>
  <c r="P444" i="4"/>
  <c r="BK445" i="4"/>
  <c r="J445" i="4"/>
  <c r="BE445" i="4" s="1"/>
  <c r="BI442" i="4"/>
  <c r="BH442" i="4"/>
  <c r="BG442" i="4"/>
  <c r="BF442" i="4"/>
  <c r="T442" i="4"/>
  <c r="R442" i="4"/>
  <c r="P442" i="4"/>
  <c r="BK442" i="4"/>
  <c r="J442" i="4"/>
  <c r="BE442" i="4" s="1"/>
  <c r="BI438" i="4"/>
  <c r="BH438" i="4"/>
  <c r="BG438" i="4"/>
  <c r="BF438" i="4"/>
  <c r="T438" i="4"/>
  <c r="R438" i="4"/>
  <c r="P438" i="4"/>
  <c r="BK438" i="4"/>
  <c r="J438" i="4"/>
  <c r="BE438" i="4" s="1"/>
  <c r="BI434" i="4"/>
  <c r="BH434" i="4"/>
  <c r="BG434" i="4"/>
  <c r="BF434" i="4"/>
  <c r="T434" i="4"/>
  <c r="R434" i="4"/>
  <c r="P434" i="4"/>
  <c r="BK434" i="4"/>
  <c r="J434" i="4"/>
  <c r="BE434" i="4"/>
  <c r="BI430" i="4"/>
  <c r="BH430" i="4"/>
  <c r="BG430" i="4"/>
  <c r="BF430" i="4"/>
  <c r="T430" i="4"/>
  <c r="T429" i="4" s="1"/>
  <c r="R430" i="4"/>
  <c r="R429" i="4"/>
  <c r="P430" i="4"/>
  <c r="P429" i="4" s="1"/>
  <c r="BK430" i="4"/>
  <c r="BK429" i="4"/>
  <c r="J429" i="4" s="1"/>
  <c r="J68" i="4" s="1"/>
  <c r="J430" i="4"/>
  <c r="BE430" i="4" s="1"/>
  <c r="BI428" i="4"/>
  <c r="BH428" i="4"/>
  <c r="BG428" i="4"/>
  <c r="BF428" i="4"/>
  <c r="T428" i="4"/>
  <c r="R428" i="4"/>
  <c r="P428" i="4"/>
  <c r="BK428" i="4"/>
  <c r="J428" i="4"/>
  <c r="BE428" i="4" s="1"/>
  <c r="BI427" i="4"/>
  <c r="BH427" i="4"/>
  <c r="BG427" i="4"/>
  <c r="BF427" i="4"/>
  <c r="T427" i="4"/>
  <c r="R427" i="4"/>
  <c r="P427" i="4"/>
  <c r="BK427" i="4"/>
  <c r="J427" i="4"/>
  <c r="BE427" i="4"/>
  <c r="BI424" i="4"/>
  <c r="BH424" i="4"/>
  <c r="BG424" i="4"/>
  <c r="BF424" i="4"/>
  <c r="T424" i="4"/>
  <c r="R424" i="4"/>
  <c r="P424" i="4"/>
  <c r="BK424" i="4"/>
  <c r="J424" i="4"/>
  <c r="BE424" i="4" s="1"/>
  <c r="BI423" i="4"/>
  <c r="BH423" i="4"/>
  <c r="BG423" i="4"/>
  <c r="BF423" i="4"/>
  <c r="T423" i="4"/>
  <c r="R423" i="4"/>
  <c r="P423" i="4"/>
  <c r="BK423" i="4"/>
  <c r="J423" i="4"/>
  <c r="BE423" i="4" s="1"/>
  <c r="BI422" i="4"/>
  <c r="BH422" i="4"/>
  <c r="BG422" i="4"/>
  <c r="BF422" i="4"/>
  <c r="T422" i="4"/>
  <c r="R422" i="4"/>
  <c r="P422" i="4"/>
  <c r="BK422" i="4"/>
  <c r="J422" i="4"/>
  <c r="BE422" i="4" s="1"/>
  <c r="BI419" i="4"/>
  <c r="BH419" i="4"/>
  <c r="BG419" i="4"/>
  <c r="BF419" i="4"/>
  <c r="T419" i="4"/>
  <c r="R419" i="4"/>
  <c r="P419" i="4"/>
  <c r="BK419" i="4"/>
  <c r="J419" i="4"/>
  <c r="BE419" i="4"/>
  <c r="BI418" i="4"/>
  <c r="BH418" i="4"/>
  <c r="BG418" i="4"/>
  <c r="BF418" i="4"/>
  <c r="T418" i="4"/>
  <c r="R418" i="4"/>
  <c r="P418" i="4"/>
  <c r="BK418" i="4"/>
  <c r="J418" i="4"/>
  <c r="BE418" i="4" s="1"/>
  <c r="BI415" i="4"/>
  <c r="BH415" i="4"/>
  <c r="BG415" i="4"/>
  <c r="BF415" i="4"/>
  <c r="T415" i="4"/>
  <c r="R415" i="4"/>
  <c r="P415" i="4"/>
  <c r="BK415" i="4"/>
  <c r="J415" i="4"/>
  <c r="BE415" i="4"/>
  <c r="BI414" i="4"/>
  <c r="BH414" i="4"/>
  <c r="BG414" i="4"/>
  <c r="BF414" i="4"/>
  <c r="T414" i="4"/>
  <c r="R414" i="4"/>
  <c r="P414" i="4"/>
  <c r="BK414" i="4"/>
  <c r="J414" i="4"/>
  <c r="BE414" i="4" s="1"/>
  <c r="BI413" i="4"/>
  <c r="BH413" i="4"/>
  <c r="BG413" i="4"/>
  <c r="BF413" i="4"/>
  <c r="T413" i="4"/>
  <c r="R413" i="4"/>
  <c r="P413" i="4"/>
  <c r="BK413" i="4"/>
  <c r="J413" i="4"/>
  <c r="BE413" i="4"/>
  <c r="BI410" i="4"/>
  <c r="BH410" i="4"/>
  <c r="BG410" i="4"/>
  <c r="BF410" i="4"/>
  <c r="T410" i="4"/>
  <c r="R410" i="4"/>
  <c r="P410" i="4"/>
  <c r="BK410" i="4"/>
  <c r="J410" i="4"/>
  <c r="BE410" i="4" s="1"/>
  <c r="BI409" i="4"/>
  <c r="BH409" i="4"/>
  <c r="BG409" i="4"/>
  <c r="BF409" i="4"/>
  <c r="T409" i="4"/>
  <c r="R409" i="4"/>
  <c r="P409" i="4"/>
  <c r="BK409" i="4"/>
  <c r="J409" i="4"/>
  <c r="BE409" i="4" s="1"/>
  <c r="BI408" i="4"/>
  <c r="BH408" i="4"/>
  <c r="BG408" i="4"/>
  <c r="BF408" i="4"/>
  <c r="T408" i="4"/>
  <c r="R408" i="4"/>
  <c r="P408" i="4"/>
  <c r="BK408" i="4"/>
  <c r="J408" i="4"/>
  <c r="BE408" i="4" s="1"/>
  <c r="BI406" i="4"/>
  <c r="BH406" i="4"/>
  <c r="BG406" i="4"/>
  <c r="BF406" i="4"/>
  <c r="T406" i="4"/>
  <c r="R406" i="4"/>
  <c r="P406" i="4"/>
  <c r="BK406" i="4"/>
  <c r="J406" i="4"/>
  <c r="BE406" i="4"/>
  <c r="BI405" i="4"/>
  <c r="BH405" i="4"/>
  <c r="BG405" i="4"/>
  <c r="BF405" i="4"/>
  <c r="T405" i="4"/>
  <c r="R405" i="4"/>
  <c r="P405" i="4"/>
  <c r="BK405" i="4"/>
  <c r="J405" i="4"/>
  <c r="BE405" i="4" s="1"/>
  <c r="BI404" i="4"/>
  <c r="BH404" i="4"/>
  <c r="BG404" i="4"/>
  <c r="BF404" i="4"/>
  <c r="T404" i="4"/>
  <c r="R404" i="4"/>
  <c r="P404" i="4"/>
  <c r="BK404" i="4"/>
  <c r="J404" i="4"/>
  <c r="BE404" i="4"/>
  <c r="BI403" i="4"/>
  <c r="BH403" i="4"/>
  <c r="BG403" i="4"/>
  <c r="BF403" i="4"/>
  <c r="T403" i="4"/>
  <c r="R403" i="4"/>
  <c r="P403" i="4"/>
  <c r="BK403" i="4"/>
  <c r="J403" i="4"/>
  <c r="BE403" i="4" s="1"/>
  <c r="BI402" i="4"/>
  <c r="BH402" i="4"/>
  <c r="BG402" i="4"/>
  <c r="BF402" i="4"/>
  <c r="T402" i="4"/>
  <c r="R402" i="4"/>
  <c r="P402" i="4"/>
  <c r="BK402" i="4"/>
  <c r="J402" i="4"/>
  <c r="BE402" i="4"/>
  <c r="BI401" i="4"/>
  <c r="BH401" i="4"/>
  <c r="BG401" i="4"/>
  <c r="BF401" i="4"/>
  <c r="T401" i="4"/>
  <c r="R401" i="4"/>
  <c r="P401" i="4"/>
  <c r="BK401" i="4"/>
  <c r="J401" i="4"/>
  <c r="BE401" i="4" s="1"/>
  <c r="BI400" i="4"/>
  <c r="BH400" i="4"/>
  <c r="BG400" i="4"/>
  <c r="BF400" i="4"/>
  <c r="T400" i="4"/>
  <c r="R400" i="4"/>
  <c r="P400" i="4"/>
  <c r="BK400" i="4"/>
  <c r="J400" i="4"/>
  <c r="BE400" i="4" s="1"/>
  <c r="BI397" i="4"/>
  <c r="BH397" i="4"/>
  <c r="BG397" i="4"/>
  <c r="BF397" i="4"/>
  <c r="T397" i="4"/>
  <c r="R397" i="4"/>
  <c r="P397" i="4"/>
  <c r="BK397" i="4"/>
  <c r="J397" i="4"/>
  <c r="BE397" i="4" s="1"/>
  <c r="BI396" i="4"/>
  <c r="BH396" i="4"/>
  <c r="BG396" i="4"/>
  <c r="BF396" i="4"/>
  <c r="T396" i="4"/>
  <c r="R396" i="4"/>
  <c r="P396" i="4"/>
  <c r="BK396" i="4"/>
  <c r="J396" i="4"/>
  <c r="BE396" i="4"/>
  <c r="BI395" i="4"/>
  <c r="BH395" i="4"/>
  <c r="BG395" i="4"/>
  <c r="BF395" i="4"/>
  <c r="T395" i="4"/>
  <c r="R395" i="4"/>
  <c r="P395" i="4"/>
  <c r="BK395" i="4"/>
  <c r="J395" i="4"/>
  <c r="BE395" i="4" s="1"/>
  <c r="BI394" i="4"/>
  <c r="BH394" i="4"/>
  <c r="BG394" i="4"/>
  <c r="BF394" i="4"/>
  <c r="T394" i="4"/>
  <c r="T393" i="4"/>
  <c r="R394" i="4"/>
  <c r="R393" i="4" s="1"/>
  <c r="P394" i="4"/>
  <c r="P393" i="4"/>
  <c r="BK394" i="4"/>
  <c r="BK393" i="4" s="1"/>
  <c r="J393" i="4" s="1"/>
  <c r="J67" i="4" s="1"/>
  <c r="J394" i="4"/>
  <c r="BE394" i="4" s="1"/>
  <c r="BI388" i="4"/>
  <c r="BH388" i="4"/>
  <c r="BG388" i="4"/>
  <c r="BF388" i="4"/>
  <c r="T388" i="4"/>
  <c r="R388" i="4"/>
  <c r="P388" i="4"/>
  <c r="BK388" i="4"/>
  <c r="J388" i="4"/>
  <c r="BE388" i="4"/>
  <c r="BI383" i="4"/>
  <c r="BH383" i="4"/>
  <c r="BG383" i="4"/>
  <c r="BF383" i="4"/>
  <c r="T383" i="4"/>
  <c r="R383" i="4"/>
  <c r="P383" i="4"/>
  <c r="BK383" i="4"/>
  <c r="J383" i="4"/>
  <c r="BE383" i="4" s="1"/>
  <c r="BI378" i="4"/>
  <c r="BH378" i="4"/>
  <c r="BG378" i="4"/>
  <c r="BF378" i="4"/>
  <c r="T378" i="4"/>
  <c r="R378" i="4"/>
  <c r="P378" i="4"/>
  <c r="BK378" i="4"/>
  <c r="J378" i="4"/>
  <c r="BE378" i="4" s="1"/>
  <c r="BI369" i="4"/>
  <c r="BH369" i="4"/>
  <c r="BG369" i="4"/>
  <c r="BF369" i="4"/>
  <c r="T369" i="4"/>
  <c r="R369" i="4"/>
  <c r="P369" i="4"/>
  <c r="BK369" i="4"/>
  <c r="J369" i="4"/>
  <c r="BE369" i="4" s="1"/>
  <c r="BI364" i="4"/>
  <c r="BH364" i="4"/>
  <c r="BG364" i="4"/>
  <c r="BF364" i="4"/>
  <c r="T364" i="4"/>
  <c r="R364" i="4"/>
  <c r="P364" i="4"/>
  <c r="BK364" i="4"/>
  <c r="J364" i="4"/>
  <c r="BE364" i="4"/>
  <c r="BI356" i="4"/>
  <c r="BH356" i="4"/>
  <c r="BG356" i="4"/>
  <c r="BF356" i="4"/>
  <c r="T356" i="4"/>
  <c r="R356" i="4"/>
  <c r="P356" i="4"/>
  <c r="BK356" i="4"/>
  <c r="J356" i="4"/>
  <c r="BE356" i="4" s="1"/>
  <c r="BI347" i="4"/>
  <c r="BH347" i="4"/>
  <c r="BG347" i="4"/>
  <c r="BF347" i="4"/>
  <c r="T347" i="4"/>
  <c r="R347" i="4"/>
  <c r="P347" i="4"/>
  <c r="BK347" i="4"/>
  <c r="J347" i="4"/>
  <c r="BE347" i="4"/>
  <c r="BI340" i="4"/>
  <c r="BH340" i="4"/>
  <c r="BG340" i="4"/>
  <c r="BF340" i="4"/>
  <c r="T340" i="4"/>
  <c r="R340" i="4"/>
  <c r="P340" i="4"/>
  <c r="BK340" i="4"/>
  <c r="J340" i="4"/>
  <c r="BE340" i="4" s="1"/>
  <c r="BI333" i="4"/>
  <c r="BH333" i="4"/>
  <c r="BG333" i="4"/>
  <c r="BF333" i="4"/>
  <c r="T333" i="4"/>
  <c r="T332" i="4"/>
  <c r="R333" i="4"/>
  <c r="R332" i="4" s="1"/>
  <c r="P333" i="4"/>
  <c r="P332" i="4"/>
  <c r="BK333" i="4"/>
  <c r="J333" i="4"/>
  <c r="BE333" i="4" s="1"/>
  <c r="BI330" i="4"/>
  <c r="BH330" i="4"/>
  <c r="BG330" i="4"/>
  <c r="BF330" i="4"/>
  <c r="T330" i="4"/>
  <c r="R330" i="4"/>
  <c r="P330" i="4"/>
  <c r="BK330" i="4"/>
  <c r="J330" i="4"/>
  <c r="BE330" i="4" s="1"/>
  <c r="BI329" i="4"/>
  <c r="BH329" i="4"/>
  <c r="BG329" i="4"/>
  <c r="BF329" i="4"/>
  <c r="T329" i="4"/>
  <c r="R329" i="4"/>
  <c r="P329" i="4"/>
  <c r="BK329" i="4"/>
  <c r="J329" i="4"/>
  <c r="BE329" i="4" s="1"/>
  <c r="BI328" i="4"/>
  <c r="BH328" i="4"/>
  <c r="BG328" i="4"/>
  <c r="BF328" i="4"/>
  <c r="T328" i="4"/>
  <c r="R328" i="4"/>
  <c r="P328" i="4"/>
  <c r="BK328" i="4"/>
  <c r="J328" i="4"/>
  <c r="BE328" i="4"/>
  <c r="BI325" i="4"/>
  <c r="BH325" i="4"/>
  <c r="BG325" i="4"/>
  <c r="BF325" i="4"/>
  <c r="T325" i="4"/>
  <c r="R325" i="4"/>
  <c r="P325" i="4"/>
  <c r="BK325" i="4"/>
  <c r="J325" i="4"/>
  <c r="BE325" i="4" s="1"/>
  <c r="BI319" i="4"/>
  <c r="BH319" i="4"/>
  <c r="BG319" i="4"/>
  <c r="BF319" i="4"/>
  <c r="T319" i="4"/>
  <c r="T318" i="4"/>
  <c r="R319" i="4"/>
  <c r="R318" i="4" s="1"/>
  <c r="P319" i="4"/>
  <c r="P318" i="4"/>
  <c r="BK319" i="4"/>
  <c r="BK318" i="4" s="1"/>
  <c r="J318" i="4" s="1"/>
  <c r="J65" i="4" s="1"/>
  <c r="J319" i="4"/>
  <c r="BE319" i="4" s="1"/>
  <c r="BI317" i="4"/>
  <c r="BH317" i="4"/>
  <c r="BG317" i="4"/>
  <c r="BF317" i="4"/>
  <c r="T317" i="4"/>
  <c r="T316" i="4"/>
  <c r="R317" i="4"/>
  <c r="R316" i="4" s="1"/>
  <c r="P317" i="4"/>
  <c r="P316" i="4"/>
  <c r="BK317" i="4"/>
  <c r="BK316" i="4" s="1"/>
  <c r="J316" i="4" s="1"/>
  <c r="J64" i="4" s="1"/>
  <c r="J317" i="4"/>
  <c r="BE317" i="4" s="1"/>
  <c r="BI312" i="4"/>
  <c r="BH312" i="4"/>
  <c r="BG312" i="4"/>
  <c r="BF312" i="4"/>
  <c r="T312" i="4"/>
  <c r="R312" i="4"/>
  <c r="P312" i="4"/>
  <c r="BK312" i="4"/>
  <c r="J312" i="4"/>
  <c r="BE312" i="4" s="1"/>
  <c r="BI306" i="4"/>
  <c r="BH306" i="4"/>
  <c r="BG306" i="4"/>
  <c r="BF306" i="4"/>
  <c r="T306" i="4"/>
  <c r="T305" i="4" s="1"/>
  <c r="R306" i="4"/>
  <c r="R305" i="4"/>
  <c r="P306" i="4"/>
  <c r="P305" i="4" s="1"/>
  <c r="BK306" i="4"/>
  <c r="BK305" i="4"/>
  <c r="J305" i="4" s="1"/>
  <c r="J63" i="4" s="1"/>
  <c r="J306" i="4"/>
  <c r="BE306" i="4" s="1"/>
  <c r="BI303" i="4"/>
  <c r="BH303" i="4"/>
  <c r="BG303" i="4"/>
  <c r="BF303" i="4"/>
  <c r="T303" i="4"/>
  <c r="R303" i="4"/>
  <c r="P303" i="4"/>
  <c r="BK303" i="4"/>
  <c r="J303" i="4"/>
  <c r="BE303" i="4" s="1"/>
  <c r="BI301" i="4"/>
  <c r="BH301" i="4"/>
  <c r="BG301" i="4"/>
  <c r="BF301" i="4"/>
  <c r="T301" i="4"/>
  <c r="R301" i="4"/>
  <c r="P301" i="4"/>
  <c r="BK301" i="4"/>
  <c r="J301" i="4"/>
  <c r="BE301" i="4"/>
  <c r="BI298" i="4"/>
  <c r="BH298" i="4"/>
  <c r="BG298" i="4"/>
  <c r="BF298" i="4"/>
  <c r="T298" i="4"/>
  <c r="R298" i="4"/>
  <c r="P298" i="4"/>
  <c r="BK298" i="4"/>
  <c r="J298" i="4"/>
  <c r="BE298" i="4" s="1"/>
  <c r="BI296" i="4"/>
  <c r="BH296" i="4"/>
  <c r="BG296" i="4"/>
  <c r="BF296" i="4"/>
  <c r="T296" i="4"/>
  <c r="R296" i="4"/>
  <c r="P296" i="4"/>
  <c r="BK296" i="4"/>
  <c r="J296" i="4"/>
  <c r="BE296" i="4"/>
  <c r="BI293" i="4"/>
  <c r="BH293" i="4"/>
  <c r="BG293" i="4"/>
  <c r="BF293" i="4"/>
  <c r="T293" i="4"/>
  <c r="R293" i="4"/>
  <c r="P293" i="4"/>
  <c r="BK293" i="4"/>
  <c r="J293" i="4"/>
  <c r="BE293" i="4" s="1"/>
  <c r="BI287" i="4"/>
  <c r="BH287" i="4"/>
  <c r="BG287" i="4"/>
  <c r="BF287" i="4"/>
  <c r="T287" i="4"/>
  <c r="R287" i="4"/>
  <c r="P287" i="4"/>
  <c r="BK287" i="4"/>
  <c r="J287" i="4"/>
  <c r="BE287" i="4" s="1"/>
  <c r="BI280" i="4"/>
  <c r="BH280" i="4"/>
  <c r="BG280" i="4"/>
  <c r="BF280" i="4"/>
  <c r="T280" i="4"/>
  <c r="R280" i="4"/>
  <c r="P280" i="4"/>
  <c r="BK280" i="4"/>
  <c r="J280" i="4"/>
  <c r="BE280" i="4" s="1"/>
  <c r="BI271" i="4"/>
  <c r="BH271" i="4"/>
  <c r="BG271" i="4"/>
  <c r="BF271" i="4"/>
  <c r="T271" i="4"/>
  <c r="R271" i="4"/>
  <c r="P271" i="4"/>
  <c r="BK271" i="4"/>
  <c r="J271" i="4"/>
  <c r="BE271" i="4"/>
  <c r="BI262" i="4"/>
  <c r="BH262" i="4"/>
  <c r="BG262" i="4"/>
  <c r="BF262" i="4"/>
  <c r="T262" i="4"/>
  <c r="R262" i="4"/>
  <c r="P262" i="4"/>
  <c r="BK262" i="4"/>
  <c r="J262" i="4"/>
  <c r="BE262" i="4" s="1"/>
  <c r="BI259" i="4"/>
  <c r="BH259" i="4"/>
  <c r="BG259" i="4"/>
  <c r="BF259" i="4"/>
  <c r="T259" i="4"/>
  <c r="R259" i="4"/>
  <c r="P259" i="4"/>
  <c r="BK259" i="4"/>
  <c r="J259" i="4"/>
  <c r="BE259" i="4"/>
  <c r="BI254" i="4"/>
  <c r="BH254" i="4"/>
  <c r="BG254" i="4"/>
  <c r="BF254" i="4"/>
  <c r="T254" i="4"/>
  <c r="R254" i="4"/>
  <c r="P254" i="4"/>
  <c r="BK254" i="4"/>
  <c r="J254" i="4"/>
  <c r="BE254" i="4" s="1"/>
  <c r="BI249" i="4"/>
  <c r="BH249" i="4"/>
  <c r="BG249" i="4"/>
  <c r="BF249" i="4"/>
  <c r="T249" i="4"/>
  <c r="R249" i="4"/>
  <c r="P249" i="4"/>
  <c r="BK249" i="4"/>
  <c r="J249" i="4"/>
  <c r="BE249" i="4"/>
  <c r="BI244" i="4"/>
  <c r="BH244" i="4"/>
  <c r="BG244" i="4"/>
  <c r="BF244" i="4"/>
  <c r="T244" i="4"/>
  <c r="R244" i="4"/>
  <c r="P244" i="4"/>
  <c r="BK244" i="4"/>
  <c r="J244" i="4"/>
  <c r="BE244" i="4" s="1"/>
  <c r="BI235" i="4"/>
  <c r="BH235" i="4"/>
  <c r="BG235" i="4"/>
  <c r="BF235" i="4"/>
  <c r="T235" i="4"/>
  <c r="R235" i="4"/>
  <c r="P235" i="4"/>
  <c r="BK235" i="4"/>
  <c r="J235" i="4"/>
  <c r="BE235" i="4" s="1"/>
  <c r="BI232" i="4"/>
  <c r="BH232" i="4"/>
  <c r="BG232" i="4"/>
  <c r="BF232" i="4"/>
  <c r="T232" i="4"/>
  <c r="R232" i="4"/>
  <c r="P232" i="4"/>
  <c r="BK232" i="4"/>
  <c r="J232" i="4"/>
  <c r="BE232" i="4" s="1"/>
  <c r="BI227" i="4"/>
  <c r="BH227" i="4"/>
  <c r="BG227" i="4"/>
  <c r="BF227" i="4"/>
  <c r="T227" i="4"/>
  <c r="R227" i="4"/>
  <c r="P227" i="4"/>
  <c r="BK227" i="4"/>
  <c r="J227" i="4"/>
  <c r="BE227" i="4"/>
  <c r="BI222" i="4"/>
  <c r="BH222" i="4"/>
  <c r="BG222" i="4"/>
  <c r="BF222" i="4"/>
  <c r="T222" i="4"/>
  <c r="R222" i="4"/>
  <c r="P222" i="4"/>
  <c r="BK222" i="4"/>
  <c r="J222" i="4"/>
  <c r="BE222" i="4" s="1"/>
  <c r="BI217" i="4"/>
  <c r="BH217" i="4"/>
  <c r="BG217" i="4"/>
  <c r="BF217" i="4"/>
  <c r="T217" i="4"/>
  <c r="R217" i="4"/>
  <c r="P217" i="4"/>
  <c r="BK217" i="4"/>
  <c r="J217" i="4"/>
  <c r="BE217" i="4"/>
  <c r="BI211" i="4"/>
  <c r="BH211" i="4"/>
  <c r="BG211" i="4"/>
  <c r="BF211" i="4"/>
  <c r="T211" i="4"/>
  <c r="R211" i="4"/>
  <c r="P211" i="4"/>
  <c r="BK211" i="4"/>
  <c r="J211" i="4"/>
  <c r="BE211" i="4" s="1"/>
  <c r="BI198" i="4"/>
  <c r="BH198" i="4"/>
  <c r="BG198" i="4"/>
  <c r="BF198" i="4"/>
  <c r="T198" i="4"/>
  <c r="R198" i="4"/>
  <c r="P198" i="4"/>
  <c r="BK198" i="4"/>
  <c r="J198" i="4"/>
  <c r="BE198" i="4"/>
  <c r="BI195" i="4"/>
  <c r="BH195" i="4"/>
  <c r="BG195" i="4"/>
  <c r="BF195" i="4"/>
  <c r="T195" i="4"/>
  <c r="R195" i="4"/>
  <c r="P195" i="4"/>
  <c r="BK195" i="4"/>
  <c r="J195" i="4"/>
  <c r="BE195" i="4" s="1"/>
  <c r="BI182" i="4"/>
  <c r="BH182" i="4"/>
  <c r="BG182" i="4"/>
  <c r="BF182" i="4"/>
  <c r="T182" i="4"/>
  <c r="R182" i="4"/>
  <c r="P182" i="4"/>
  <c r="BK182" i="4"/>
  <c r="J182" i="4"/>
  <c r="BE182" i="4" s="1"/>
  <c r="BI179" i="4"/>
  <c r="BH179" i="4"/>
  <c r="BG179" i="4"/>
  <c r="BF179" i="4"/>
  <c r="T179" i="4"/>
  <c r="R179" i="4"/>
  <c r="P179" i="4"/>
  <c r="BK179" i="4"/>
  <c r="J179" i="4"/>
  <c r="BE179" i="4" s="1"/>
  <c r="BI166" i="4"/>
  <c r="BH166" i="4"/>
  <c r="BG166" i="4"/>
  <c r="BF166" i="4"/>
  <c r="T166" i="4"/>
  <c r="R166" i="4"/>
  <c r="P166" i="4"/>
  <c r="BK166" i="4"/>
  <c r="J166" i="4"/>
  <c r="BE166" i="4"/>
  <c r="BI153" i="4"/>
  <c r="BH153" i="4"/>
  <c r="BG153" i="4"/>
  <c r="BF153" i="4"/>
  <c r="T153" i="4"/>
  <c r="R153" i="4"/>
  <c r="P153" i="4"/>
  <c r="BK153" i="4"/>
  <c r="J153" i="4"/>
  <c r="BE153" i="4" s="1"/>
  <c r="BI149" i="4"/>
  <c r="BH149" i="4"/>
  <c r="BG149" i="4"/>
  <c r="BF149" i="4"/>
  <c r="T149" i="4"/>
  <c r="R149" i="4"/>
  <c r="P149" i="4"/>
  <c r="BK149" i="4"/>
  <c r="J149" i="4"/>
  <c r="BE149" i="4"/>
  <c r="BI145" i="4"/>
  <c r="BH145" i="4"/>
  <c r="BG145" i="4"/>
  <c r="BF145" i="4"/>
  <c r="T145" i="4"/>
  <c r="R145" i="4"/>
  <c r="P145" i="4"/>
  <c r="BK145" i="4"/>
  <c r="J145" i="4"/>
  <c r="BE145" i="4" s="1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 s="1"/>
  <c r="BI135" i="4"/>
  <c r="BH135" i="4"/>
  <c r="BG135" i="4"/>
  <c r="BF135" i="4"/>
  <c r="T135" i="4"/>
  <c r="R135" i="4"/>
  <c r="P135" i="4"/>
  <c r="BK135" i="4"/>
  <c r="J135" i="4"/>
  <c r="BE135" i="4" s="1"/>
  <c r="BI131" i="4"/>
  <c r="BH131" i="4"/>
  <c r="BG131" i="4"/>
  <c r="BF131" i="4"/>
  <c r="T131" i="4"/>
  <c r="R131" i="4"/>
  <c r="P131" i="4"/>
  <c r="BK131" i="4"/>
  <c r="J131" i="4"/>
  <c r="BE131" i="4" s="1"/>
  <c r="BI126" i="4"/>
  <c r="BH126" i="4"/>
  <c r="BG126" i="4"/>
  <c r="BF126" i="4"/>
  <c r="T126" i="4"/>
  <c r="R126" i="4"/>
  <c r="P126" i="4"/>
  <c r="BK126" i="4"/>
  <c r="J126" i="4"/>
  <c r="BE126" i="4"/>
  <c r="BI120" i="4"/>
  <c r="BH120" i="4"/>
  <c r="BG120" i="4"/>
  <c r="BF120" i="4"/>
  <c r="T120" i="4"/>
  <c r="R120" i="4"/>
  <c r="P120" i="4"/>
  <c r="BK120" i="4"/>
  <c r="J120" i="4"/>
  <c r="BE120" i="4" s="1"/>
  <c r="BI114" i="4"/>
  <c r="BH114" i="4"/>
  <c r="BG114" i="4"/>
  <c r="BF114" i="4"/>
  <c r="T114" i="4"/>
  <c r="R114" i="4"/>
  <c r="P114" i="4"/>
  <c r="BK114" i="4"/>
  <c r="J114" i="4"/>
  <c r="BE114" i="4"/>
  <c r="BI102" i="4"/>
  <c r="F36" i="4" s="1"/>
  <c r="BD55" i="1" s="1"/>
  <c r="BH102" i="4"/>
  <c r="BG102" i="4"/>
  <c r="BF102" i="4"/>
  <c r="T102" i="4"/>
  <c r="R102" i="4"/>
  <c r="P102" i="4"/>
  <c r="BK102" i="4"/>
  <c r="J102" i="4"/>
  <c r="BE102" i="4" s="1"/>
  <c r="BI95" i="4"/>
  <c r="BH95" i="4"/>
  <c r="F35" i="4" s="1"/>
  <c r="BC55" i="1" s="1"/>
  <c r="BG95" i="4"/>
  <c r="F34" i="4" s="1"/>
  <c r="BB55" i="1" s="1"/>
  <c r="BF95" i="4"/>
  <c r="T95" i="4"/>
  <c r="T94" i="4" s="1"/>
  <c r="T93" i="4" s="1"/>
  <c r="T92" i="4" s="1"/>
  <c r="R95" i="4"/>
  <c r="R94" i="4" s="1"/>
  <c r="R93" i="4" s="1"/>
  <c r="R92" i="4" s="1"/>
  <c r="P95" i="4"/>
  <c r="P94" i="4" s="1"/>
  <c r="P93" i="4" s="1"/>
  <c r="P92" i="4" s="1"/>
  <c r="AU55" i="1" s="1"/>
  <c r="BK95" i="4"/>
  <c r="J95" i="4"/>
  <c r="BE95" i="4" s="1"/>
  <c r="F89" i="4"/>
  <c r="J88" i="4"/>
  <c r="F88" i="4"/>
  <c r="F86" i="4"/>
  <c r="E84" i="4"/>
  <c r="F56" i="4"/>
  <c r="J55" i="4"/>
  <c r="F55" i="4"/>
  <c r="F53" i="4"/>
  <c r="E51" i="4"/>
  <c r="J14" i="4"/>
  <c r="J86" i="4"/>
  <c r="J53" i="4"/>
  <c r="E7" i="4"/>
  <c r="E80" i="4" s="1"/>
  <c r="AY54" i="1"/>
  <c r="AX54" i="1"/>
  <c r="BI599" i="3"/>
  <c r="BH599" i="3"/>
  <c r="BG599" i="3"/>
  <c r="BF599" i="3"/>
  <c r="T599" i="3"/>
  <c r="T598" i="3"/>
  <c r="R599" i="3"/>
  <c r="R598" i="3" s="1"/>
  <c r="P599" i="3"/>
  <c r="P598" i="3"/>
  <c r="BK599" i="3"/>
  <c r="BK598" i="3" s="1"/>
  <c r="J598" i="3" s="1"/>
  <c r="J70" i="3" s="1"/>
  <c r="J599" i="3"/>
  <c r="BE599" i="3" s="1"/>
  <c r="BI596" i="3"/>
  <c r="BH596" i="3"/>
  <c r="BG596" i="3"/>
  <c r="BF596" i="3"/>
  <c r="T596" i="3"/>
  <c r="R596" i="3"/>
  <c r="P596" i="3"/>
  <c r="BK596" i="3"/>
  <c r="J596" i="3"/>
  <c r="BE596" i="3"/>
  <c r="BI592" i="3"/>
  <c r="BH592" i="3"/>
  <c r="BG592" i="3"/>
  <c r="BF592" i="3"/>
  <c r="T592" i="3"/>
  <c r="R592" i="3"/>
  <c r="P592" i="3"/>
  <c r="BK592" i="3"/>
  <c r="J592" i="3"/>
  <c r="BE592" i="3" s="1"/>
  <c r="BI583" i="3"/>
  <c r="BH583" i="3"/>
  <c r="BG583" i="3"/>
  <c r="BF583" i="3"/>
  <c r="T583" i="3"/>
  <c r="R583" i="3"/>
  <c r="P583" i="3"/>
  <c r="BK583" i="3"/>
  <c r="J583" i="3"/>
  <c r="BE583" i="3" s="1"/>
  <c r="BI569" i="3"/>
  <c r="BH569" i="3"/>
  <c r="BG569" i="3"/>
  <c r="BF569" i="3"/>
  <c r="T569" i="3"/>
  <c r="R569" i="3"/>
  <c r="P569" i="3"/>
  <c r="BK569" i="3"/>
  <c r="J569" i="3"/>
  <c r="BE569" i="3" s="1"/>
  <c r="BI555" i="3"/>
  <c r="BH555" i="3"/>
  <c r="BG555" i="3"/>
  <c r="BF555" i="3"/>
  <c r="T555" i="3"/>
  <c r="T554" i="3"/>
  <c r="R555" i="3"/>
  <c r="R554" i="3" s="1"/>
  <c r="P555" i="3"/>
  <c r="P554" i="3"/>
  <c r="BK555" i="3"/>
  <c r="J555" i="3"/>
  <c r="BE555" i="3" s="1"/>
  <c r="BI551" i="3"/>
  <c r="BH551" i="3"/>
  <c r="BG551" i="3"/>
  <c r="BF551" i="3"/>
  <c r="T551" i="3"/>
  <c r="R551" i="3"/>
  <c r="P551" i="3"/>
  <c r="BK551" i="3"/>
  <c r="J551" i="3"/>
  <c r="BE551" i="3"/>
  <c r="BI549" i="3"/>
  <c r="BH549" i="3"/>
  <c r="BG549" i="3"/>
  <c r="BF549" i="3"/>
  <c r="T549" i="3"/>
  <c r="R549" i="3"/>
  <c r="P549" i="3"/>
  <c r="BK549" i="3"/>
  <c r="J549" i="3"/>
  <c r="BE549" i="3" s="1"/>
  <c r="BI540" i="3"/>
  <c r="BH540" i="3"/>
  <c r="BG540" i="3"/>
  <c r="BF540" i="3"/>
  <c r="T540" i="3"/>
  <c r="R540" i="3"/>
  <c r="P540" i="3"/>
  <c r="BK540" i="3"/>
  <c r="J540" i="3"/>
  <c r="BE540" i="3"/>
  <c r="BI531" i="3"/>
  <c r="BH531" i="3"/>
  <c r="BG531" i="3"/>
  <c r="BF531" i="3"/>
  <c r="T531" i="3"/>
  <c r="R531" i="3"/>
  <c r="P531" i="3"/>
  <c r="BK531" i="3"/>
  <c r="J531" i="3"/>
  <c r="BE531" i="3" s="1"/>
  <c r="BI522" i="3"/>
  <c r="BH522" i="3"/>
  <c r="BG522" i="3"/>
  <c r="BF522" i="3"/>
  <c r="T522" i="3"/>
  <c r="R522" i="3"/>
  <c r="P522" i="3"/>
  <c r="BK522" i="3"/>
  <c r="J522" i="3"/>
  <c r="BE522" i="3" s="1"/>
  <c r="BI519" i="3"/>
  <c r="BH519" i="3"/>
  <c r="BG519" i="3"/>
  <c r="BF519" i="3"/>
  <c r="T519" i="3"/>
  <c r="T518" i="3" s="1"/>
  <c r="R519" i="3"/>
  <c r="R518" i="3"/>
  <c r="P519" i="3"/>
  <c r="P518" i="3" s="1"/>
  <c r="BK519" i="3"/>
  <c r="BK518" i="3"/>
  <c r="J518" i="3" s="1"/>
  <c r="J68" i="3" s="1"/>
  <c r="J519" i="3"/>
  <c r="BE519" i="3" s="1"/>
  <c r="BI517" i="3"/>
  <c r="BH517" i="3"/>
  <c r="BG517" i="3"/>
  <c r="BF517" i="3"/>
  <c r="T517" i="3"/>
  <c r="R517" i="3"/>
  <c r="P517" i="3"/>
  <c r="BK517" i="3"/>
  <c r="J517" i="3"/>
  <c r="BE517" i="3" s="1"/>
  <c r="BI516" i="3"/>
  <c r="BH516" i="3"/>
  <c r="BG516" i="3"/>
  <c r="BF516" i="3"/>
  <c r="T516" i="3"/>
  <c r="R516" i="3"/>
  <c r="P516" i="3"/>
  <c r="BK516" i="3"/>
  <c r="J516" i="3"/>
  <c r="BE516" i="3"/>
  <c r="BI513" i="3"/>
  <c r="BH513" i="3"/>
  <c r="BG513" i="3"/>
  <c r="BF513" i="3"/>
  <c r="T513" i="3"/>
  <c r="R513" i="3"/>
  <c r="P513" i="3"/>
  <c r="BK513" i="3"/>
  <c r="J513" i="3"/>
  <c r="BE513" i="3" s="1"/>
  <c r="BI512" i="3"/>
  <c r="BH512" i="3"/>
  <c r="BG512" i="3"/>
  <c r="BF512" i="3"/>
  <c r="T512" i="3"/>
  <c r="R512" i="3"/>
  <c r="P512" i="3"/>
  <c r="BK512" i="3"/>
  <c r="J512" i="3"/>
  <c r="BE512" i="3"/>
  <c r="BI511" i="3"/>
  <c r="BH511" i="3"/>
  <c r="BG511" i="3"/>
  <c r="BF511" i="3"/>
  <c r="T511" i="3"/>
  <c r="R511" i="3"/>
  <c r="P511" i="3"/>
  <c r="BK511" i="3"/>
  <c r="J511" i="3"/>
  <c r="BE511" i="3" s="1"/>
  <c r="BI508" i="3"/>
  <c r="BH508" i="3"/>
  <c r="BG508" i="3"/>
  <c r="BF508" i="3"/>
  <c r="T508" i="3"/>
  <c r="R508" i="3"/>
  <c r="P508" i="3"/>
  <c r="BK508" i="3"/>
  <c r="J508" i="3"/>
  <c r="BE508" i="3" s="1"/>
  <c r="BI507" i="3"/>
  <c r="BH507" i="3"/>
  <c r="BG507" i="3"/>
  <c r="BF507" i="3"/>
  <c r="T507" i="3"/>
  <c r="R507" i="3"/>
  <c r="P507" i="3"/>
  <c r="BK507" i="3"/>
  <c r="J507" i="3"/>
  <c r="BE507" i="3" s="1"/>
  <c r="BI506" i="3"/>
  <c r="BH506" i="3"/>
  <c r="BG506" i="3"/>
  <c r="BF506" i="3"/>
  <c r="T506" i="3"/>
  <c r="R506" i="3"/>
  <c r="P506" i="3"/>
  <c r="BK506" i="3"/>
  <c r="J506" i="3"/>
  <c r="BE506" i="3" s="1"/>
  <c r="BI503" i="3"/>
  <c r="BH503" i="3"/>
  <c r="BG503" i="3"/>
  <c r="BF503" i="3"/>
  <c r="T503" i="3"/>
  <c r="R503" i="3"/>
  <c r="P503" i="3"/>
  <c r="BK503" i="3"/>
  <c r="J503" i="3"/>
  <c r="BE503" i="3" s="1"/>
  <c r="BI502" i="3"/>
  <c r="BH502" i="3"/>
  <c r="BG502" i="3"/>
  <c r="BF502" i="3"/>
  <c r="T502" i="3"/>
  <c r="R502" i="3"/>
  <c r="P502" i="3"/>
  <c r="BK502" i="3"/>
  <c r="J502" i="3"/>
  <c r="BE502" i="3"/>
  <c r="BI499" i="3"/>
  <c r="BH499" i="3"/>
  <c r="BG499" i="3"/>
  <c r="BF499" i="3"/>
  <c r="T499" i="3"/>
  <c r="R499" i="3"/>
  <c r="P499" i="3"/>
  <c r="BK499" i="3"/>
  <c r="J499" i="3"/>
  <c r="BE499" i="3" s="1"/>
  <c r="BI498" i="3"/>
  <c r="BH498" i="3"/>
  <c r="BG498" i="3"/>
  <c r="BF498" i="3"/>
  <c r="T498" i="3"/>
  <c r="R498" i="3"/>
  <c r="P498" i="3"/>
  <c r="BK498" i="3"/>
  <c r="J498" i="3"/>
  <c r="BE498" i="3"/>
  <c r="BI497" i="3"/>
  <c r="BH497" i="3"/>
  <c r="BG497" i="3"/>
  <c r="BF497" i="3"/>
  <c r="T497" i="3"/>
  <c r="R497" i="3"/>
  <c r="P497" i="3"/>
  <c r="BK497" i="3"/>
  <c r="J497" i="3"/>
  <c r="BE497" i="3" s="1"/>
  <c r="BI496" i="3"/>
  <c r="BH496" i="3"/>
  <c r="BG496" i="3"/>
  <c r="BF496" i="3"/>
  <c r="T496" i="3"/>
  <c r="R496" i="3"/>
  <c r="P496" i="3"/>
  <c r="BK496" i="3"/>
  <c r="J496" i="3"/>
  <c r="BE496" i="3" s="1"/>
  <c r="BI493" i="3"/>
  <c r="BH493" i="3"/>
  <c r="BG493" i="3"/>
  <c r="BF493" i="3"/>
  <c r="T493" i="3"/>
  <c r="R493" i="3"/>
  <c r="P493" i="3"/>
  <c r="BK493" i="3"/>
  <c r="J493" i="3"/>
  <c r="BE493" i="3" s="1"/>
  <c r="BI492" i="3"/>
  <c r="BH492" i="3"/>
  <c r="BG492" i="3"/>
  <c r="BF492" i="3"/>
  <c r="T492" i="3"/>
  <c r="R492" i="3"/>
  <c r="P492" i="3"/>
  <c r="BK492" i="3"/>
  <c r="J492" i="3"/>
  <c r="BE492" i="3" s="1"/>
  <c r="BI491" i="3"/>
  <c r="BH491" i="3"/>
  <c r="BG491" i="3"/>
  <c r="BF491" i="3"/>
  <c r="T491" i="3"/>
  <c r="R491" i="3"/>
  <c r="P491" i="3"/>
  <c r="BK491" i="3"/>
  <c r="J491" i="3"/>
  <c r="BE491" i="3" s="1"/>
  <c r="BI490" i="3"/>
  <c r="BH490" i="3"/>
  <c r="BG490" i="3"/>
  <c r="BF490" i="3"/>
  <c r="T490" i="3"/>
  <c r="R490" i="3"/>
  <c r="P490" i="3"/>
  <c r="BK490" i="3"/>
  <c r="J490" i="3"/>
  <c r="BE490" i="3"/>
  <c r="BI488" i="3"/>
  <c r="BH488" i="3"/>
  <c r="BG488" i="3"/>
  <c r="BF488" i="3"/>
  <c r="T488" i="3"/>
  <c r="R488" i="3"/>
  <c r="P488" i="3"/>
  <c r="BK488" i="3"/>
  <c r="J488" i="3"/>
  <c r="BE488" i="3" s="1"/>
  <c r="BI487" i="3"/>
  <c r="BH487" i="3"/>
  <c r="BG487" i="3"/>
  <c r="BF487" i="3"/>
  <c r="T487" i="3"/>
  <c r="R487" i="3"/>
  <c r="P487" i="3"/>
  <c r="BK487" i="3"/>
  <c r="J487" i="3"/>
  <c r="BE487" i="3"/>
  <c r="BI486" i="3"/>
  <c r="BH486" i="3"/>
  <c r="BG486" i="3"/>
  <c r="BF486" i="3"/>
  <c r="T486" i="3"/>
  <c r="R486" i="3"/>
  <c r="P486" i="3"/>
  <c r="BK486" i="3"/>
  <c r="J486" i="3"/>
  <c r="BE486" i="3" s="1"/>
  <c r="BI485" i="3"/>
  <c r="BH485" i="3"/>
  <c r="BG485" i="3"/>
  <c r="BF485" i="3"/>
  <c r="T485" i="3"/>
  <c r="R485" i="3"/>
  <c r="P485" i="3"/>
  <c r="BK485" i="3"/>
  <c r="J485" i="3"/>
  <c r="BE485" i="3" s="1"/>
  <c r="BI484" i="3"/>
  <c r="BH484" i="3"/>
  <c r="BG484" i="3"/>
  <c r="BF484" i="3"/>
  <c r="T484" i="3"/>
  <c r="R484" i="3"/>
  <c r="P484" i="3"/>
  <c r="BK484" i="3"/>
  <c r="J484" i="3"/>
  <c r="BE484" i="3" s="1"/>
  <c r="BI483" i="3"/>
  <c r="BH483" i="3"/>
  <c r="BG483" i="3"/>
  <c r="BF483" i="3"/>
  <c r="T483" i="3"/>
  <c r="R483" i="3"/>
  <c r="P483" i="3"/>
  <c r="BK483" i="3"/>
  <c r="J483" i="3"/>
  <c r="BE483" i="3" s="1"/>
  <c r="BI482" i="3"/>
  <c r="BH482" i="3"/>
  <c r="BG482" i="3"/>
  <c r="BF482" i="3"/>
  <c r="T482" i="3"/>
  <c r="R482" i="3"/>
  <c r="P482" i="3"/>
  <c r="BK482" i="3"/>
  <c r="J482" i="3"/>
  <c r="BE482" i="3" s="1"/>
  <c r="BI481" i="3"/>
  <c r="BH481" i="3"/>
  <c r="BG481" i="3"/>
  <c r="BF481" i="3"/>
  <c r="T481" i="3"/>
  <c r="R481" i="3"/>
  <c r="P481" i="3"/>
  <c r="BK481" i="3"/>
  <c r="J481" i="3"/>
  <c r="BE481" i="3"/>
  <c r="BI480" i="3"/>
  <c r="BH480" i="3"/>
  <c r="BG480" i="3"/>
  <c r="BF480" i="3"/>
  <c r="T480" i="3"/>
  <c r="R480" i="3"/>
  <c r="P480" i="3"/>
  <c r="BK480" i="3"/>
  <c r="J480" i="3"/>
  <c r="BE480" i="3" s="1"/>
  <c r="BI479" i="3"/>
  <c r="BH479" i="3"/>
  <c r="BG479" i="3"/>
  <c r="BF479" i="3"/>
  <c r="T479" i="3"/>
  <c r="R479" i="3"/>
  <c r="P479" i="3"/>
  <c r="BK479" i="3"/>
  <c r="J479" i="3"/>
  <c r="BE479" i="3"/>
  <c r="BI478" i="3"/>
  <c r="BH478" i="3"/>
  <c r="BG478" i="3"/>
  <c r="BF478" i="3"/>
  <c r="T478" i="3"/>
  <c r="R478" i="3"/>
  <c r="P478" i="3"/>
  <c r="BK478" i="3"/>
  <c r="J478" i="3"/>
  <c r="BE478" i="3" s="1"/>
  <c r="BI475" i="3"/>
  <c r="BH475" i="3"/>
  <c r="BG475" i="3"/>
  <c r="BF475" i="3"/>
  <c r="T475" i="3"/>
  <c r="R475" i="3"/>
  <c r="P475" i="3"/>
  <c r="BK475" i="3"/>
  <c r="J475" i="3"/>
  <c r="BE475" i="3" s="1"/>
  <c r="BI474" i="3"/>
  <c r="BH474" i="3"/>
  <c r="BG474" i="3"/>
  <c r="BF474" i="3"/>
  <c r="T474" i="3"/>
  <c r="R474" i="3"/>
  <c r="P474" i="3"/>
  <c r="BK474" i="3"/>
  <c r="J474" i="3"/>
  <c r="BE474" i="3" s="1"/>
  <c r="BI473" i="3"/>
  <c r="BH473" i="3"/>
  <c r="BG473" i="3"/>
  <c r="BF473" i="3"/>
  <c r="T473" i="3"/>
  <c r="R473" i="3"/>
  <c r="P473" i="3"/>
  <c r="BK473" i="3"/>
  <c r="J473" i="3"/>
  <c r="BE473" i="3" s="1"/>
  <c r="BI472" i="3"/>
  <c r="BH472" i="3"/>
  <c r="BG472" i="3"/>
  <c r="BF472" i="3"/>
  <c r="T472" i="3"/>
  <c r="R472" i="3"/>
  <c r="P472" i="3"/>
  <c r="BK472" i="3"/>
  <c r="J472" i="3"/>
  <c r="BE472" i="3" s="1"/>
  <c r="BI471" i="3"/>
  <c r="BH471" i="3"/>
  <c r="BG471" i="3"/>
  <c r="BF471" i="3"/>
  <c r="T471" i="3"/>
  <c r="R471" i="3"/>
  <c r="P471" i="3"/>
  <c r="BK471" i="3"/>
  <c r="J471" i="3"/>
  <c r="BE471" i="3"/>
  <c r="BI470" i="3"/>
  <c r="BH470" i="3"/>
  <c r="BG470" i="3"/>
  <c r="BF470" i="3"/>
  <c r="T470" i="3"/>
  <c r="T469" i="3" s="1"/>
  <c r="R470" i="3"/>
  <c r="R469" i="3"/>
  <c r="P470" i="3"/>
  <c r="P469" i="3" s="1"/>
  <c r="BK470" i="3"/>
  <c r="BK469" i="3" s="1"/>
  <c r="J469" i="3" s="1"/>
  <c r="J67" i="3" s="1"/>
  <c r="J470" i="3"/>
  <c r="BE470" i="3" s="1"/>
  <c r="BI467" i="3"/>
  <c r="BH467" i="3"/>
  <c r="BG467" i="3"/>
  <c r="BF467" i="3"/>
  <c r="T467" i="3"/>
  <c r="R467" i="3"/>
  <c r="P467" i="3"/>
  <c r="BK467" i="3"/>
  <c r="J467" i="3"/>
  <c r="BE467" i="3" s="1"/>
  <c r="BI465" i="3"/>
  <c r="BH465" i="3"/>
  <c r="BG465" i="3"/>
  <c r="BF465" i="3"/>
  <c r="T465" i="3"/>
  <c r="R465" i="3"/>
  <c r="P465" i="3"/>
  <c r="BK465" i="3"/>
  <c r="J465" i="3"/>
  <c r="BE465" i="3" s="1"/>
  <c r="BI454" i="3"/>
  <c r="BH454" i="3"/>
  <c r="BG454" i="3"/>
  <c r="BF454" i="3"/>
  <c r="T454" i="3"/>
  <c r="R454" i="3"/>
  <c r="P454" i="3"/>
  <c r="BK454" i="3"/>
  <c r="J454" i="3"/>
  <c r="BE454" i="3" s="1"/>
  <c r="BI443" i="3"/>
  <c r="BH443" i="3"/>
  <c r="BG443" i="3"/>
  <c r="BF443" i="3"/>
  <c r="T443" i="3"/>
  <c r="R443" i="3"/>
  <c r="P443" i="3"/>
  <c r="BK443" i="3"/>
  <c r="J443" i="3"/>
  <c r="BE443" i="3" s="1"/>
  <c r="BI431" i="3"/>
  <c r="BH431" i="3"/>
  <c r="BG431" i="3"/>
  <c r="BF431" i="3"/>
  <c r="T431" i="3"/>
  <c r="R431" i="3"/>
  <c r="P431" i="3"/>
  <c r="BK431" i="3"/>
  <c r="J431" i="3"/>
  <c r="BE431" i="3" s="1"/>
  <c r="BI419" i="3"/>
  <c r="BH419" i="3"/>
  <c r="BG419" i="3"/>
  <c r="BF419" i="3"/>
  <c r="T419" i="3"/>
  <c r="R419" i="3"/>
  <c r="P419" i="3"/>
  <c r="BK419" i="3"/>
  <c r="J419" i="3"/>
  <c r="BE419" i="3"/>
  <c r="BI407" i="3"/>
  <c r="BH407" i="3"/>
  <c r="BG407" i="3"/>
  <c r="BF407" i="3"/>
  <c r="T407" i="3"/>
  <c r="R407" i="3"/>
  <c r="P407" i="3"/>
  <c r="BK407" i="3"/>
  <c r="J407" i="3"/>
  <c r="BE407" i="3" s="1"/>
  <c r="BI400" i="3"/>
  <c r="BH400" i="3"/>
  <c r="BG400" i="3"/>
  <c r="BF400" i="3"/>
  <c r="T400" i="3"/>
  <c r="R400" i="3"/>
  <c r="P400" i="3"/>
  <c r="BK400" i="3"/>
  <c r="J400" i="3"/>
  <c r="BE400" i="3"/>
  <c r="BI391" i="3"/>
  <c r="BH391" i="3"/>
  <c r="BG391" i="3"/>
  <c r="BF391" i="3"/>
  <c r="T391" i="3"/>
  <c r="R391" i="3"/>
  <c r="P391" i="3"/>
  <c r="BK391" i="3"/>
  <c r="J391" i="3"/>
  <c r="BE391" i="3" s="1"/>
  <c r="BI381" i="3"/>
  <c r="BH381" i="3"/>
  <c r="BG381" i="3"/>
  <c r="BF381" i="3"/>
  <c r="T381" i="3"/>
  <c r="R381" i="3"/>
  <c r="P381" i="3"/>
  <c r="BK381" i="3"/>
  <c r="J381" i="3"/>
  <c r="BE381" i="3" s="1"/>
  <c r="BI372" i="3"/>
  <c r="BH372" i="3"/>
  <c r="BG372" i="3"/>
  <c r="BF372" i="3"/>
  <c r="T372" i="3"/>
  <c r="R372" i="3"/>
  <c r="P372" i="3"/>
  <c r="BK372" i="3"/>
  <c r="J372" i="3"/>
  <c r="BE372" i="3" s="1"/>
  <c r="BI370" i="3"/>
  <c r="BH370" i="3"/>
  <c r="BG370" i="3"/>
  <c r="BF370" i="3"/>
  <c r="T370" i="3"/>
  <c r="T369" i="3"/>
  <c r="R370" i="3"/>
  <c r="R369" i="3" s="1"/>
  <c r="P370" i="3"/>
  <c r="P369" i="3"/>
  <c r="BK370" i="3"/>
  <c r="J370" i="3"/>
  <c r="BE370" i="3" s="1"/>
  <c r="BI367" i="3"/>
  <c r="BH367" i="3"/>
  <c r="BG367" i="3"/>
  <c r="BF367" i="3"/>
  <c r="T367" i="3"/>
  <c r="R367" i="3"/>
  <c r="P367" i="3"/>
  <c r="BK367" i="3"/>
  <c r="J367" i="3"/>
  <c r="BE367" i="3"/>
  <c r="BI366" i="3"/>
  <c r="BH366" i="3"/>
  <c r="BG366" i="3"/>
  <c r="BF366" i="3"/>
  <c r="T366" i="3"/>
  <c r="R366" i="3"/>
  <c r="P366" i="3"/>
  <c r="BK366" i="3"/>
  <c r="J366" i="3"/>
  <c r="BE366" i="3" s="1"/>
  <c r="BI365" i="3"/>
  <c r="BH365" i="3"/>
  <c r="BG365" i="3"/>
  <c r="BF365" i="3"/>
  <c r="T365" i="3"/>
  <c r="R365" i="3"/>
  <c r="P365" i="3"/>
  <c r="BK365" i="3"/>
  <c r="J365" i="3"/>
  <c r="BE365" i="3"/>
  <c r="BI364" i="3"/>
  <c r="BH364" i="3"/>
  <c r="BG364" i="3"/>
  <c r="BF364" i="3"/>
  <c r="T364" i="3"/>
  <c r="R364" i="3"/>
  <c r="P364" i="3"/>
  <c r="BK364" i="3"/>
  <c r="J364" i="3"/>
  <c r="BE364" i="3" s="1"/>
  <c r="BI363" i="3"/>
  <c r="BH363" i="3"/>
  <c r="BG363" i="3"/>
  <c r="BF363" i="3"/>
  <c r="T363" i="3"/>
  <c r="R363" i="3"/>
  <c r="P363" i="3"/>
  <c r="BK363" i="3"/>
  <c r="J363" i="3"/>
  <c r="BE363" i="3"/>
  <c r="BI360" i="3"/>
  <c r="BH360" i="3"/>
  <c r="BG360" i="3"/>
  <c r="BF360" i="3"/>
  <c r="T360" i="3"/>
  <c r="R360" i="3"/>
  <c r="P360" i="3"/>
  <c r="BK360" i="3"/>
  <c r="J360" i="3"/>
  <c r="BE360" i="3" s="1"/>
  <c r="BI357" i="3"/>
  <c r="BH357" i="3"/>
  <c r="BG357" i="3"/>
  <c r="BF357" i="3"/>
  <c r="T357" i="3"/>
  <c r="R357" i="3"/>
  <c r="P357" i="3"/>
  <c r="BK357" i="3"/>
  <c r="J357" i="3"/>
  <c r="BE357" i="3" s="1"/>
  <c r="BI351" i="3"/>
  <c r="BH351" i="3"/>
  <c r="BG351" i="3"/>
  <c r="BF351" i="3"/>
  <c r="T351" i="3"/>
  <c r="T350" i="3" s="1"/>
  <c r="R351" i="3"/>
  <c r="R350" i="3"/>
  <c r="P351" i="3"/>
  <c r="P350" i="3" s="1"/>
  <c r="BK351" i="3"/>
  <c r="BK350" i="3"/>
  <c r="J350" i="3" s="1"/>
  <c r="J65" i="3" s="1"/>
  <c r="J351" i="3"/>
  <c r="BE351" i="3" s="1"/>
  <c r="BI349" i="3"/>
  <c r="BH349" i="3"/>
  <c r="BG349" i="3"/>
  <c r="BF349" i="3"/>
  <c r="T349" i="3"/>
  <c r="T348" i="3" s="1"/>
  <c r="R349" i="3"/>
  <c r="R348" i="3"/>
  <c r="P349" i="3"/>
  <c r="P348" i="3" s="1"/>
  <c r="BK349" i="3"/>
  <c r="BK348" i="3"/>
  <c r="J348" i="3" s="1"/>
  <c r="J64" i="3" s="1"/>
  <c r="J349" i="3"/>
  <c r="BE349" i="3" s="1"/>
  <c r="BI344" i="3"/>
  <c r="BH344" i="3"/>
  <c r="BG344" i="3"/>
  <c r="BF344" i="3"/>
  <c r="T344" i="3"/>
  <c r="R344" i="3"/>
  <c r="P344" i="3"/>
  <c r="BK344" i="3"/>
  <c r="J344" i="3"/>
  <c r="BE344" i="3" s="1"/>
  <c r="BI338" i="3"/>
  <c r="BH338" i="3"/>
  <c r="BG338" i="3"/>
  <c r="BF338" i="3"/>
  <c r="T338" i="3"/>
  <c r="T337" i="3"/>
  <c r="R338" i="3"/>
  <c r="R337" i="3" s="1"/>
  <c r="P338" i="3"/>
  <c r="P337" i="3"/>
  <c r="BK338" i="3"/>
  <c r="BK337" i="3" s="1"/>
  <c r="J337" i="3" s="1"/>
  <c r="J63" i="3" s="1"/>
  <c r="J338" i="3"/>
  <c r="BE338" i="3" s="1"/>
  <c r="BI335" i="3"/>
  <c r="BH335" i="3"/>
  <c r="BG335" i="3"/>
  <c r="BF335" i="3"/>
  <c r="T335" i="3"/>
  <c r="R335" i="3"/>
  <c r="P335" i="3"/>
  <c r="BK335" i="3"/>
  <c r="J335" i="3"/>
  <c r="BE335" i="3"/>
  <c r="BI333" i="3"/>
  <c r="BH333" i="3"/>
  <c r="BG333" i="3"/>
  <c r="BF333" i="3"/>
  <c r="T333" i="3"/>
  <c r="R333" i="3"/>
  <c r="P333" i="3"/>
  <c r="BK333" i="3"/>
  <c r="J333" i="3"/>
  <c r="BE333" i="3" s="1"/>
  <c r="BI330" i="3"/>
  <c r="BH330" i="3"/>
  <c r="BG330" i="3"/>
  <c r="BF330" i="3"/>
  <c r="T330" i="3"/>
  <c r="R330" i="3"/>
  <c r="P330" i="3"/>
  <c r="BK330" i="3"/>
  <c r="J330" i="3"/>
  <c r="BE330" i="3" s="1"/>
  <c r="BI328" i="3"/>
  <c r="BH328" i="3"/>
  <c r="BG328" i="3"/>
  <c r="BF328" i="3"/>
  <c r="T328" i="3"/>
  <c r="R328" i="3"/>
  <c r="P328" i="3"/>
  <c r="BK328" i="3"/>
  <c r="J328" i="3"/>
  <c r="BE328" i="3" s="1"/>
  <c r="BI325" i="3"/>
  <c r="BH325" i="3"/>
  <c r="BG325" i="3"/>
  <c r="BF325" i="3"/>
  <c r="T325" i="3"/>
  <c r="R325" i="3"/>
  <c r="P325" i="3"/>
  <c r="BK325" i="3"/>
  <c r="J325" i="3"/>
  <c r="BE325" i="3" s="1"/>
  <c r="BI319" i="3"/>
  <c r="BH319" i="3"/>
  <c r="BG319" i="3"/>
  <c r="BF319" i="3"/>
  <c r="T319" i="3"/>
  <c r="R319" i="3"/>
  <c r="P319" i="3"/>
  <c r="BK319" i="3"/>
  <c r="J319" i="3"/>
  <c r="BE319" i="3" s="1"/>
  <c r="BI314" i="3"/>
  <c r="BH314" i="3"/>
  <c r="BG314" i="3"/>
  <c r="BF314" i="3"/>
  <c r="T314" i="3"/>
  <c r="R314" i="3"/>
  <c r="P314" i="3"/>
  <c r="BK314" i="3"/>
  <c r="J314" i="3"/>
  <c r="BE314" i="3"/>
  <c r="BI304" i="3"/>
  <c r="BH304" i="3"/>
  <c r="BG304" i="3"/>
  <c r="BF304" i="3"/>
  <c r="T304" i="3"/>
  <c r="R304" i="3"/>
  <c r="P304" i="3"/>
  <c r="BK304" i="3"/>
  <c r="J304" i="3"/>
  <c r="BE304" i="3" s="1"/>
  <c r="BI293" i="3"/>
  <c r="BH293" i="3"/>
  <c r="BG293" i="3"/>
  <c r="BF293" i="3"/>
  <c r="T293" i="3"/>
  <c r="R293" i="3"/>
  <c r="P293" i="3"/>
  <c r="BK293" i="3"/>
  <c r="J293" i="3"/>
  <c r="BE293" i="3"/>
  <c r="BI290" i="3"/>
  <c r="BH290" i="3"/>
  <c r="BG290" i="3"/>
  <c r="BF290" i="3"/>
  <c r="T290" i="3"/>
  <c r="R290" i="3"/>
  <c r="P290" i="3"/>
  <c r="BK290" i="3"/>
  <c r="J290" i="3"/>
  <c r="BE290" i="3" s="1"/>
  <c r="BI285" i="3"/>
  <c r="BH285" i="3"/>
  <c r="BG285" i="3"/>
  <c r="BF285" i="3"/>
  <c r="T285" i="3"/>
  <c r="R285" i="3"/>
  <c r="P285" i="3"/>
  <c r="BK285" i="3"/>
  <c r="J285" i="3"/>
  <c r="BE285" i="3" s="1"/>
  <c r="BI280" i="3"/>
  <c r="BH280" i="3"/>
  <c r="BG280" i="3"/>
  <c r="BF280" i="3"/>
  <c r="T280" i="3"/>
  <c r="R280" i="3"/>
  <c r="P280" i="3"/>
  <c r="BK280" i="3"/>
  <c r="J280" i="3"/>
  <c r="BE280" i="3" s="1"/>
  <c r="BI275" i="3"/>
  <c r="BH275" i="3"/>
  <c r="BG275" i="3"/>
  <c r="BF275" i="3"/>
  <c r="T275" i="3"/>
  <c r="R275" i="3"/>
  <c r="P275" i="3"/>
  <c r="BK275" i="3"/>
  <c r="J275" i="3"/>
  <c r="BE275" i="3" s="1"/>
  <c r="BI267" i="3"/>
  <c r="BH267" i="3"/>
  <c r="BG267" i="3"/>
  <c r="BF267" i="3"/>
  <c r="T267" i="3"/>
  <c r="R267" i="3"/>
  <c r="P267" i="3"/>
  <c r="BK267" i="3"/>
  <c r="J267" i="3"/>
  <c r="BE267" i="3" s="1"/>
  <c r="BI264" i="3"/>
  <c r="BH264" i="3"/>
  <c r="BG264" i="3"/>
  <c r="BF264" i="3"/>
  <c r="T264" i="3"/>
  <c r="R264" i="3"/>
  <c r="P264" i="3"/>
  <c r="BK264" i="3"/>
  <c r="J264" i="3"/>
  <c r="BE264" i="3"/>
  <c r="BI259" i="3"/>
  <c r="BH259" i="3"/>
  <c r="BG259" i="3"/>
  <c r="BF259" i="3"/>
  <c r="T259" i="3"/>
  <c r="R259" i="3"/>
  <c r="P259" i="3"/>
  <c r="BK259" i="3"/>
  <c r="J259" i="3"/>
  <c r="BE259" i="3" s="1"/>
  <c r="BI254" i="3"/>
  <c r="BH254" i="3"/>
  <c r="BG254" i="3"/>
  <c r="BF254" i="3"/>
  <c r="T254" i="3"/>
  <c r="R254" i="3"/>
  <c r="P254" i="3"/>
  <c r="BK254" i="3"/>
  <c r="J254" i="3"/>
  <c r="BE254" i="3"/>
  <c r="BI249" i="3"/>
  <c r="BH249" i="3"/>
  <c r="BG249" i="3"/>
  <c r="BF249" i="3"/>
  <c r="T249" i="3"/>
  <c r="R249" i="3"/>
  <c r="P249" i="3"/>
  <c r="BK249" i="3"/>
  <c r="J249" i="3"/>
  <c r="BE249" i="3" s="1"/>
  <c r="BI243" i="3"/>
  <c r="BH243" i="3"/>
  <c r="BG243" i="3"/>
  <c r="BF243" i="3"/>
  <c r="T243" i="3"/>
  <c r="R243" i="3"/>
  <c r="P243" i="3"/>
  <c r="BK243" i="3"/>
  <c r="J243" i="3"/>
  <c r="BE243" i="3" s="1"/>
  <c r="BI230" i="3"/>
  <c r="BH230" i="3"/>
  <c r="BG230" i="3"/>
  <c r="BF230" i="3"/>
  <c r="T230" i="3"/>
  <c r="R230" i="3"/>
  <c r="P230" i="3"/>
  <c r="BK230" i="3"/>
  <c r="J230" i="3"/>
  <c r="BE230" i="3" s="1"/>
  <c r="BI227" i="3"/>
  <c r="BH227" i="3"/>
  <c r="BG227" i="3"/>
  <c r="BF227" i="3"/>
  <c r="T227" i="3"/>
  <c r="R227" i="3"/>
  <c r="P227" i="3"/>
  <c r="BK227" i="3"/>
  <c r="J227" i="3"/>
  <c r="BE227" i="3" s="1"/>
  <c r="BI214" i="3"/>
  <c r="BH214" i="3"/>
  <c r="BG214" i="3"/>
  <c r="BF214" i="3"/>
  <c r="T214" i="3"/>
  <c r="R214" i="3"/>
  <c r="P214" i="3"/>
  <c r="BK214" i="3"/>
  <c r="J214" i="3"/>
  <c r="BE214" i="3" s="1"/>
  <c r="BI211" i="3"/>
  <c r="BH211" i="3"/>
  <c r="BG211" i="3"/>
  <c r="BF211" i="3"/>
  <c r="T211" i="3"/>
  <c r="R211" i="3"/>
  <c r="P211" i="3"/>
  <c r="BK211" i="3"/>
  <c r="J211" i="3"/>
  <c r="BE211" i="3"/>
  <c r="BI198" i="3"/>
  <c r="BH198" i="3"/>
  <c r="BG198" i="3"/>
  <c r="BF198" i="3"/>
  <c r="T198" i="3"/>
  <c r="R198" i="3"/>
  <c r="P198" i="3"/>
  <c r="BK198" i="3"/>
  <c r="J198" i="3"/>
  <c r="BE198" i="3" s="1"/>
  <c r="BI185" i="3"/>
  <c r="BH185" i="3"/>
  <c r="BG185" i="3"/>
  <c r="BF185" i="3"/>
  <c r="T185" i="3"/>
  <c r="R185" i="3"/>
  <c r="P185" i="3"/>
  <c r="BK185" i="3"/>
  <c r="J185" i="3"/>
  <c r="BE185" i="3"/>
  <c r="BI181" i="3"/>
  <c r="BH181" i="3"/>
  <c r="BG181" i="3"/>
  <c r="BF181" i="3"/>
  <c r="T181" i="3"/>
  <c r="R181" i="3"/>
  <c r="P181" i="3"/>
  <c r="BK181" i="3"/>
  <c r="J181" i="3"/>
  <c r="BE181" i="3" s="1"/>
  <c r="BI177" i="3"/>
  <c r="BH177" i="3"/>
  <c r="BG177" i="3"/>
  <c r="BF177" i="3"/>
  <c r="T177" i="3"/>
  <c r="R177" i="3"/>
  <c r="P177" i="3"/>
  <c r="BK177" i="3"/>
  <c r="J177" i="3"/>
  <c r="BE177" i="3" s="1"/>
  <c r="BI173" i="3"/>
  <c r="BH173" i="3"/>
  <c r="BG173" i="3"/>
  <c r="BF173" i="3"/>
  <c r="T173" i="3"/>
  <c r="R173" i="3"/>
  <c r="P173" i="3"/>
  <c r="BK173" i="3"/>
  <c r="J173" i="3"/>
  <c r="BE173" i="3" s="1"/>
  <c r="BI171" i="3"/>
  <c r="BH171" i="3"/>
  <c r="BG171" i="3"/>
  <c r="BF171" i="3"/>
  <c r="T171" i="3"/>
  <c r="R171" i="3"/>
  <c r="P171" i="3"/>
  <c r="BK171" i="3"/>
  <c r="J171" i="3"/>
  <c r="BE171" i="3" s="1"/>
  <c r="BI167" i="3"/>
  <c r="BH167" i="3"/>
  <c r="BG167" i="3"/>
  <c r="BF167" i="3"/>
  <c r="T167" i="3"/>
  <c r="R167" i="3"/>
  <c r="P167" i="3"/>
  <c r="BK167" i="3"/>
  <c r="J167" i="3"/>
  <c r="BE167" i="3" s="1"/>
  <c r="BI163" i="3"/>
  <c r="BH163" i="3"/>
  <c r="BG163" i="3"/>
  <c r="BF163" i="3"/>
  <c r="T163" i="3"/>
  <c r="R163" i="3"/>
  <c r="P163" i="3"/>
  <c r="BK163" i="3"/>
  <c r="J163" i="3"/>
  <c r="BE163" i="3"/>
  <c r="BI158" i="3"/>
  <c r="BH158" i="3"/>
  <c r="BG158" i="3"/>
  <c r="BF158" i="3"/>
  <c r="T158" i="3"/>
  <c r="R158" i="3"/>
  <c r="P158" i="3"/>
  <c r="BK158" i="3"/>
  <c r="J158" i="3"/>
  <c r="BE158" i="3" s="1"/>
  <c r="BI156" i="3"/>
  <c r="BH156" i="3"/>
  <c r="BG156" i="3"/>
  <c r="BF156" i="3"/>
  <c r="T156" i="3"/>
  <c r="R156" i="3"/>
  <c r="P156" i="3"/>
  <c r="BK156" i="3"/>
  <c r="J156" i="3"/>
  <c r="BE156" i="3"/>
  <c r="BI144" i="3"/>
  <c r="BH144" i="3"/>
  <c r="BG144" i="3"/>
  <c r="BF144" i="3"/>
  <c r="T144" i="3"/>
  <c r="R144" i="3"/>
  <c r="P144" i="3"/>
  <c r="BK144" i="3"/>
  <c r="J144" i="3"/>
  <c r="BE144" i="3" s="1"/>
  <c r="BI127" i="3"/>
  <c r="BH127" i="3"/>
  <c r="BG127" i="3"/>
  <c r="BF127" i="3"/>
  <c r="T127" i="3"/>
  <c r="R127" i="3"/>
  <c r="P127" i="3"/>
  <c r="BK127" i="3"/>
  <c r="J127" i="3"/>
  <c r="BE127" i="3" s="1"/>
  <c r="BI114" i="3"/>
  <c r="BH114" i="3"/>
  <c r="BG114" i="3"/>
  <c r="BF114" i="3"/>
  <c r="T114" i="3"/>
  <c r="R114" i="3"/>
  <c r="P114" i="3"/>
  <c r="BK114" i="3"/>
  <c r="J114" i="3"/>
  <c r="BE114" i="3" s="1"/>
  <c r="BI106" i="3"/>
  <c r="BH106" i="3"/>
  <c r="BG106" i="3"/>
  <c r="BF106" i="3"/>
  <c r="T106" i="3"/>
  <c r="R106" i="3"/>
  <c r="P106" i="3"/>
  <c r="BK106" i="3"/>
  <c r="J106" i="3"/>
  <c r="BE106" i="3"/>
  <c r="BI97" i="3"/>
  <c r="BH97" i="3"/>
  <c r="BG97" i="3"/>
  <c r="BF97" i="3"/>
  <c r="T97" i="3"/>
  <c r="R97" i="3"/>
  <c r="P97" i="3"/>
  <c r="BK97" i="3"/>
  <c r="J97" i="3"/>
  <c r="BE97" i="3" s="1"/>
  <c r="BI95" i="3"/>
  <c r="F36" i="3"/>
  <c r="BD54" i="1" s="1"/>
  <c r="BH95" i="3"/>
  <c r="F35" i="3" s="1"/>
  <c r="BC54" i="1" s="1"/>
  <c r="BG95" i="3"/>
  <c r="F34" i="3" s="1"/>
  <c r="BB54" i="1" s="1"/>
  <c r="BF95" i="3"/>
  <c r="F33" i="3" s="1"/>
  <c r="BA54" i="1" s="1"/>
  <c r="T95" i="3"/>
  <c r="T94" i="3" s="1"/>
  <c r="T93" i="3" s="1"/>
  <c r="T92" i="3" s="1"/>
  <c r="R95" i="3"/>
  <c r="R94" i="3" s="1"/>
  <c r="R93" i="3" s="1"/>
  <c r="R92" i="3" s="1"/>
  <c r="P95" i="3"/>
  <c r="P94" i="3" s="1"/>
  <c r="P93" i="3" s="1"/>
  <c r="P92" i="3" s="1"/>
  <c r="AU54" i="1" s="1"/>
  <c r="BK95" i="3"/>
  <c r="BK94" i="3" s="1"/>
  <c r="J94" i="3" s="1"/>
  <c r="J62" i="3" s="1"/>
  <c r="J95" i="3"/>
  <c r="BE95" i="3" s="1"/>
  <c r="F89" i="3"/>
  <c r="J88" i="3"/>
  <c r="F88" i="3"/>
  <c r="F86" i="3"/>
  <c r="E84" i="3"/>
  <c r="F56" i="3"/>
  <c r="J55" i="3"/>
  <c r="F55" i="3"/>
  <c r="F53" i="3"/>
  <c r="E51" i="3"/>
  <c r="J14" i="3"/>
  <c r="J86" i="3" s="1"/>
  <c r="E80" i="3"/>
  <c r="E47" i="3"/>
  <c r="AY53" i="1"/>
  <c r="AX53" i="1"/>
  <c r="BI553" i="2"/>
  <c r="BH553" i="2"/>
  <c r="BG553" i="2"/>
  <c r="BF553" i="2"/>
  <c r="T553" i="2"/>
  <c r="T552" i="2" s="1"/>
  <c r="R553" i="2"/>
  <c r="R552" i="2" s="1"/>
  <c r="P553" i="2"/>
  <c r="P552" i="2" s="1"/>
  <c r="BK553" i="2"/>
  <c r="BK552" i="2" s="1"/>
  <c r="J552" i="2" s="1"/>
  <c r="J70" i="2" s="1"/>
  <c r="J553" i="2"/>
  <c r="BE553" i="2" s="1"/>
  <c r="BI548" i="2"/>
  <c r="BH548" i="2"/>
  <c r="BG548" i="2"/>
  <c r="BF548" i="2"/>
  <c r="T548" i="2"/>
  <c r="R548" i="2"/>
  <c r="P548" i="2"/>
  <c r="BK548" i="2"/>
  <c r="J548" i="2"/>
  <c r="BE548" i="2"/>
  <c r="BI544" i="2"/>
  <c r="BH544" i="2"/>
  <c r="BG544" i="2"/>
  <c r="BF544" i="2"/>
  <c r="T544" i="2"/>
  <c r="R544" i="2"/>
  <c r="P544" i="2"/>
  <c r="BK544" i="2"/>
  <c r="J544" i="2"/>
  <c r="BE544" i="2" s="1"/>
  <c r="BI539" i="2"/>
  <c r="BH539" i="2"/>
  <c r="BG539" i="2"/>
  <c r="BF539" i="2"/>
  <c r="T539" i="2"/>
  <c r="R539" i="2"/>
  <c r="P539" i="2"/>
  <c r="BK539" i="2"/>
  <c r="J539" i="2"/>
  <c r="BE539" i="2" s="1"/>
  <c r="BI529" i="2"/>
  <c r="BH529" i="2"/>
  <c r="BG529" i="2"/>
  <c r="BF529" i="2"/>
  <c r="T529" i="2"/>
  <c r="R529" i="2"/>
  <c r="P529" i="2"/>
  <c r="BK529" i="2"/>
  <c r="J529" i="2"/>
  <c r="BE529" i="2" s="1"/>
  <c r="BI519" i="2"/>
  <c r="BH519" i="2"/>
  <c r="BG519" i="2"/>
  <c r="BF519" i="2"/>
  <c r="T519" i="2"/>
  <c r="T518" i="2"/>
  <c r="R519" i="2"/>
  <c r="R518" i="2" s="1"/>
  <c r="P519" i="2"/>
  <c r="P518" i="2"/>
  <c r="BK519" i="2"/>
  <c r="BK518" i="2" s="1"/>
  <c r="J518" i="2" s="1"/>
  <c r="J69" i="2" s="1"/>
  <c r="J519" i="2"/>
  <c r="BE519" i="2" s="1"/>
  <c r="BI515" i="2"/>
  <c r="BH515" i="2"/>
  <c r="BG515" i="2"/>
  <c r="BF515" i="2"/>
  <c r="T515" i="2"/>
  <c r="R515" i="2"/>
  <c r="P515" i="2"/>
  <c r="BK515" i="2"/>
  <c r="J515" i="2"/>
  <c r="BE515" i="2" s="1"/>
  <c r="BI513" i="2"/>
  <c r="BH513" i="2"/>
  <c r="BG513" i="2"/>
  <c r="BF513" i="2"/>
  <c r="T513" i="2"/>
  <c r="R513" i="2"/>
  <c r="P513" i="2"/>
  <c r="BK513" i="2"/>
  <c r="J513" i="2"/>
  <c r="BE513" i="2" s="1"/>
  <c r="BI507" i="2"/>
  <c r="BH507" i="2"/>
  <c r="BG507" i="2"/>
  <c r="BF507" i="2"/>
  <c r="T507" i="2"/>
  <c r="R507" i="2"/>
  <c r="P507" i="2"/>
  <c r="BK507" i="2"/>
  <c r="J507" i="2"/>
  <c r="BE507" i="2"/>
  <c r="BI501" i="2"/>
  <c r="BH501" i="2"/>
  <c r="BG501" i="2"/>
  <c r="BF501" i="2"/>
  <c r="T501" i="2"/>
  <c r="R501" i="2"/>
  <c r="P501" i="2"/>
  <c r="BK501" i="2"/>
  <c r="J501" i="2"/>
  <c r="BE501" i="2" s="1"/>
  <c r="BI495" i="2"/>
  <c r="BH495" i="2"/>
  <c r="BG495" i="2"/>
  <c r="BF495" i="2"/>
  <c r="T495" i="2"/>
  <c r="R495" i="2"/>
  <c r="P495" i="2"/>
  <c r="BK495" i="2"/>
  <c r="J495" i="2"/>
  <c r="BE495" i="2" s="1"/>
  <c r="BI492" i="2"/>
  <c r="BH492" i="2"/>
  <c r="BG492" i="2"/>
  <c r="BF492" i="2"/>
  <c r="T492" i="2"/>
  <c r="T491" i="2" s="1"/>
  <c r="R492" i="2"/>
  <c r="R491" i="2"/>
  <c r="P492" i="2"/>
  <c r="P491" i="2" s="1"/>
  <c r="BK492" i="2"/>
  <c r="BK491" i="2" s="1"/>
  <c r="J491" i="2" s="1"/>
  <c r="J68" i="2" s="1"/>
  <c r="J492" i="2"/>
  <c r="BE492" i="2" s="1"/>
  <c r="BI490" i="2"/>
  <c r="BH490" i="2"/>
  <c r="BG490" i="2"/>
  <c r="BF490" i="2"/>
  <c r="T490" i="2"/>
  <c r="R490" i="2"/>
  <c r="P490" i="2"/>
  <c r="BK490" i="2"/>
  <c r="J490" i="2"/>
  <c r="BE490" i="2" s="1"/>
  <c r="BI489" i="2"/>
  <c r="BH489" i="2"/>
  <c r="BG489" i="2"/>
  <c r="BF489" i="2"/>
  <c r="T489" i="2"/>
  <c r="R489" i="2"/>
  <c r="P489" i="2"/>
  <c r="BK489" i="2"/>
  <c r="J489" i="2"/>
  <c r="BE489" i="2"/>
  <c r="BI486" i="2"/>
  <c r="BH486" i="2"/>
  <c r="BG486" i="2"/>
  <c r="BF486" i="2"/>
  <c r="T486" i="2"/>
  <c r="R486" i="2"/>
  <c r="P486" i="2"/>
  <c r="BK486" i="2"/>
  <c r="J486" i="2"/>
  <c r="BE486" i="2" s="1"/>
  <c r="BI485" i="2"/>
  <c r="BH485" i="2"/>
  <c r="BG485" i="2"/>
  <c r="BF485" i="2"/>
  <c r="T485" i="2"/>
  <c r="R485" i="2"/>
  <c r="P485" i="2"/>
  <c r="BK485" i="2"/>
  <c r="J485" i="2"/>
  <c r="BE485" i="2" s="1"/>
  <c r="BI484" i="2"/>
  <c r="BH484" i="2"/>
  <c r="BG484" i="2"/>
  <c r="BF484" i="2"/>
  <c r="T484" i="2"/>
  <c r="R484" i="2"/>
  <c r="P484" i="2"/>
  <c r="BK484" i="2"/>
  <c r="J484" i="2"/>
  <c r="BE484" i="2" s="1"/>
  <c r="BI483" i="2"/>
  <c r="BH483" i="2"/>
  <c r="BG483" i="2"/>
  <c r="BF483" i="2"/>
  <c r="T483" i="2"/>
  <c r="R483" i="2"/>
  <c r="P483" i="2"/>
  <c r="BK483" i="2"/>
  <c r="J483" i="2"/>
  <c r="BE483" i="2"/>
  <c r="BI480" i="2"/>
  <c r="BH480" i="2"/>
  <c r="BG480" i="2"/>
  <c r="BF480" i="2"/>
  <c r="T480" i="2"/>
  <c r="R480" i="2"/>
  <c r="P480" i="2"/>
  <c r="BK480" i="2"/>
  <c r="J480" i="2"/>
  <c r="BE480" i="2" s="1"/>
  <c r="BI479" i="2"/>
  <c r="BH479" i="2"/>
  <c r="BG479" i="2"/>
  <c r="BF479" i="2"/>
  <c r="T479" i="2"/>
  <c r="R479" i="2"/>
  <c r="P479" i="2"/>
  <c r="BK479" i="2"/>
  <c r="J479" i="2"/>
  <c r="BE479" i="2" s="1"/>
  <c r="BI476" i="2"/>
  <c r="BH476" i="2"/>
  <c r="BG476" i="2"/>
  <c r="BF476" i="2"/>
  <c r="T476" i="2"/>
  <c r="R476" i="2"/>
  <c r="P476" i="2"/>
  <c r="BK476" i="2"/>
  <c r="J476" i="2"/>
  <c r="BE476" i="2" s="1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R474" i="2"/>
  <c r="P474" i="2"/>
  <c r="BK474" i="2"/>
  <c r="J474" i="2"/>
  <c r="BE474" i="2" s="1"/>
  <c r="BI473" i="2"/>
  <c r="BH473" i="2"/>
  <c r="BG473" i="2"/>
  <c r="BF473" i="2"/>
  <c r="T473" i="2"/>
  <c r="R473" i="2"/>
  <c r="P473" i="2"/>
  <c r="BK473" i="2"/>
  <c r="J473" i="2"/>
  <c r="BE473" i="2" s="1"/>
  <c r="BI470" i="2"/>
  <c r="BH470" i="2"/>
  <c r="BG470" i="2"/>
  <c r="BF470" i="2"/>
  <c r="T470" i="2"/>
  <c r="R470" i="2"/>
  <c r="P470" i="2"/>
  <c r="BK470" i="2"/>
  <c r="J470" i="2"/>
  <c r="BE470" i="2" s="1"/>
  <c r="BI469" i="2"/>
  <c r="BH469" i="2"/>
  <c r="BG469" i="2"/>
  <c r="BF469" i="2"/>
  <c r="T469" i="2"/>
  <c r="R469" i="2"/>
  <c r="P469" i="2"/>
  <c r="BK469" i="2"/>
  <c r="J469" i="2"/>
  <c r="BE469" i="2"/>
  <c r="BI468" i="2"/>
  <c r="BH468" i="2"/>
  <c r="BG468" i="2"/>
  <c r="BF468" i="2"/>
  <c r="T468" i="2"/>
  <c r="R468" i="2"/>
  <c r="P468" i="2"/>
  <c r="BK468" i="2"/>
  <c r="J468" i="2"/>
  <c r="BE468" i="2"/>
  <c r="BI467" i="2"/>
  <c r="BH467" i="2"/>
  <c r="BG467" i="2"/>
  <c r="BF467" i="2"/>
  <c r="T467" i="2"/>
  <c r="R467" i="2"/>
  <c r="P467" i="2"/>
  <c r="BK467" i="2"/>
  <c r="J467" i="2"/>
  <c r="BE467" i="2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/>
  <c r="BI463" i="2"/>
  <c r="BH463" i="2"/>
  <c r="BG463" i="2"/>
  <c r="BF463" i="2"/>
  <c r="T463" i="2"/>
  <c r="R463" i="2"/>
  <c r="P463" i="2"/>
  <c r="BK463" i="2"/>
  <c r="J463" i="2"/>
  <c r="BE463" i="2"/>
  <c r="BI462" i="2"/>
  <c r="BH462" i="2"/>
  <c r="BG462" i="2"/>
  <c r="BF462" i="2"/>
  <c r="T462" i="2"/>
  <c r="R462" i="2"/>
  <c r="P462" i="2"/>
  <c r="BK462" i="2"/>
  <c r="J462" i="2"/>
  <c r="BE462" i="2"/>
  <c r="BI461" i="2"/>
  <c r="BH461" i="2"/>
  <c r="BG461" i="2"/>
  <c r="BF461" i="2"/>
  <c r="T461" i="2"/>
  <c r="R461" i="2"/>
  <c r="P461" i="2"/>
  <c r="BK461" i="2"/>
  <c r="J461" i="2"/>
  <c r="BE461" i="2"/>
  <c r="BI460" i="2"/>
  <c r="BH460" i="2"/>
  <c r="BG460" i="2"/>
  <c r="BF460" i="2"/>
  <c r="T460" i="2"/>
  <c r="R460" i="2"/>
  <c r="P460" i="2"/>
  <c r="BK460" i="2"/>
  <c r="J460" i="2"/>
  <c r="BE460" i="2"/>
  <c r="BI459" i="2"/>
  <c r="BH459" i="2"/>
  <c r="BG459" i="2"/>
  <c r="BF459" i="2"/>
  <c r="T459" i="2"/>
  <c r="R459" i="2"/>
  <c r="P459" i="2"/>
  <c r="BK459" i="2"/>
  <c r="J459" i="2"/>
  <c r="BE459" i="2"/>
  <c r="BI458" i="2"/>
  <c r="BH458" i="2"/>
  <c r="BG458" i="2"/>
  <c r="BF458" i="2"/>
  <c r="T458" i="2"/>
  <c r="R458" i="2"/>
  <c r="P458" i="2"/>
  <c r="BK458" i="2"/>
  <c r="J458" i="2"/>
  <c r="BE458" i="2"/>
  <c r="BI457" i="2"/>
  <c r="BH457" i="2"/>
  <c r="BG457" i="2"/>
  <c r="BF457" i="2"/>
  <c r="T457" i="2"/>
  <c r="R457" i="2"/>
  <c r="P457" i="2"/>
  <c r="BK457" i="2"/>
  <c r="J457" i="2"/>
  <c r="BE457" i="2"/>
  <c r="BI456" i="2"/>
  <c r="BH456" i="2"/>
  <c r="BG456" i="2"/>
  <c r="BF456" i="2"/>
  <c r="T456" i="2"/>
  <c r="R456" i="2"/>
  <c r="P456" i="2"/>
  <c r="BK456" i="2"/>
  <c r="J456" i="2"/>
  <c r="BE456" i="2"/>
  <c r="BI455" i="2"/>
  <c r="BH455" i="2"/>
  <c r="BG455" i="2"/>
  <c r="BF455" i="2"/>
  <c r="T455" i="2"/>
  <c r="R455" i="2"/>
  <c r="P455" i="2"/>
  <c r="BK455" i="2"/>
  <c r="J455" i="2"/>
  <c r="BE455" i="2"/>
  <c r="BI452" i="2"/>
  <c r="BH452" i="2"/>
  <c r="BG452" i="2"/>
  <c r="BF452" i="2"/>
  <c r="T452" i="2"/>
  <c r="R452" i="2"/>
  <c r="P452" i="2"/>
  <c r="BK452" i="2"/>
  <c r="J452" i="2"/>
  <c r="BE452" i="2"/>
  <c r="BI451" i="2"/>
  <c r="BH451" i="2"/>
  <c r="BG451" i="2"/>
  <c r="BF451" i="2"/>
  <c r="T451" i="2"/>
  <c r="R451" i="2"/>
  <c r="P451" i="2"/>
  <c r="BK451" i="2"/>
  <c r="J451" i="2"/>
  <c r="BE451" i="2" s="1"/>
  <c r="BI450" i="2"/>
  <c r="BH450" i="2"/>
  <c r="BG450" i="2"/>
  <c r="BF450" i="2"/>
  <c r="T450" i="2"/>
  <c r="R450" i="2"/>
  <c r="P450" i="2"/>
  <c r="BK450" i="2"/>
  <c r="J450" i="2"/>
  <c r="BE450" i="2" s="1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R448" i="2"/>
  <c r="P448" i="2"/>
  <c r="BK448" i="2"/>
  <c r="J448" i="2"/>
  <c r="BE448" i="2"/>
  <c r="BI447" i="2"/>
  <c r="BH447" i="2"/>
  <c r="BG447" i="2"/>
  <c r="BF447" i="2"/>
  <c r="T447" i="2"/>
  <c r="T446" i="2" s="1"/>
  <c r="R447" i="2"/>
  <c r="R446" i="2"/>
  <c r="P447" i="2"/>
  <c r="P446" i="2" s="1"/>
  <c r="BK447" i="2"/>
  <c r="BK446" i="2"/>
  <c r="J446" i="2" s="1"/>
  <c r="J67" i="2" s="1"/>
  <c r="J447" i="2"/>
  <c r="BE447" i="2"/>
  <c r="BI444" i="2"/>
  <c r="BH444" i="2"/>
  <c r="BG444" i="2"/>
  <c r="BF444" i="2"/>
  <c r="T444" i="2"/>
  <c r="R444" i="2"/>
  <c r="P444" i="2"/>
  <c r="BK444" i="2"/>
  <c r="J444" i="2"/>
  <c r="BE444" i="2"/>
  <c r="BI442" i="2"/>
  <c r="BH442" i="2"/>
  <c r="BG442" i="2"/>
  <c r="BF442" i="2"/>
  <c r="T442" i="2"/>
  <c r="R442" i="2"/>
  <c r="P442" i="2"/>
  <c r="BK442" i="2"/>
  <c r="J442" i="2"/>
  <c r="BE442" i="2"/>
  <c r="BI434" i="2"/>
  <c r="BH434" i="2"/>
  <c r="BG434" i="2"/>
  <c r="BF434" i="2"/>
  <c r="T434" i="2"/>
  <c r="R434" i="2"/>
  <c r="P434" i="2"/>
  <c r="BK434" i="2"/>
  <c r="J434" i="2"/>
  <c r="BE434" i="2" s="1"/>
  <c r="BI426" i="2"/>
  <c r="BH426" i="2"/>
  <c r="BG426" i="2"/>
  <c r="BF426" i="2"/>
  <c r="T426" i="2"/>
  <c r="R426" i="2"/>
  <c r="P426" i="2"/>
  <c r="BK426" i="2"/>
  <c r="J426" i="2"/>
  <c r="BE426" i="2" s="1"/>
  <c r="BI418" i="2"/>
  <c r="BH418" i="2"/>
  <c r="BG418" i="2"/>
  <c r="BF418" i="2"/>
  <c r="T418" i="2"/>
  <c r="R418" i="2"/>
  <c r="P418" i="2"/>
  <c r="BK418" i="2"/>
  <c r="J418" i="2"/>
  <c r="BE418" i="2" s="1"/>
  <c r="BI410" i="2"/>
  <c r="BH410" i="2"/>
  <c r="BG410" i="2"/>
  <c r="BF410" i="2"/>
  <c r="T410" i="2"/>
  <c r="R410" i="2"/>
  <c r="P410" i="2"/>
  <c r="BK410" i="2"/>
  <c r="J410" i="2"/>
  <c r="BE410" i="2" s="1"/>
  <c r="BI402" i="2"/>
  <c r="BH402" i="2"/>
  <c r="BG402" i="2"/>
  <c r="BF402" i="2"/>
  <c r="T402" i="2"/>
  <c r="R402" i="2"/>
  <c r="P402" i="2"/>
  <c r="BK402" i="2"/>
  <c r="J402" i="2"/>
  <c r="BE402" i="2" s="1"/>
  <c r="BI391" i="2"/>
  <c r="BH391" i="2"/>
  <c r="BG391" i="2"/>
  <c r="BF391" i="2"/>
  <c r="T391" i="2"/>
  <c r="R391" i="2"/>
  <c r="P391" i="2"/>
  <c r="BK391" i="2"/>
  <c r="J391" i="2"/>
  <c r="BE391" i="2"/>
  <c r="BI383" i="2"/>
  <c r="BH383" i="2"/>
  <c r="BG383" i="2"/>
  <c r="BF383" i="2"/>
  <c r="T383" i="2"/>
  <c r="R383" i="2"/>
  <c r="P383" i="2"/>
  <c r="BK383" i="2"/>
  <c r="BK366" i="2" s="1"/>
  <c r="J366" i="2" s="1"/>
  <c r="J66" i="2" s="1"/>
  <c r="J383" i="2"/>
  <c r="BE383" i="2"/>
  <c r="BI374" i="2"/>
  <c r="BH374" i="2"/>
  <c r="BG374" i="2"/>
  <c r="BF374" i="2"/>
  <c r="T374" i="2"/>
  <c r="R374" i="2"/>
  <c r="P374" i="2"/>
  <c r="BK374" i="2"/>
  <c r="J374" i="2"/>
  <c r="BE374" i="2"/>
  <c r="BI367" i="2"/>
  <c r="BH367" i="2"/>
  <c r="BG367" i="2"/>
  <c r="BF367" i="2"/>
  <c r="T367" i="2"/>
  <c r="T366" i="2" s="1"/>
  <c r="R367" i="2"/>
  <c r="R366" i="2"/>
  <c r="P367" i="2"/>
  <c r="P366" i="2" s="1"/>
  <c r="BK367" i="2"/>
  <c r="J367" i="2"/>
  <c r="BE367" i="2"/>
  <c r="BI364" i="2"/>
  <c r="BH364" i="2"/>
  <c r="BG364" i="2"/>
  <c r="BF364" i="2"/>
  <c r="T364" i="2"/>
  <c r="R364" i="2"/>
  <c r="P364" i="2"/>
  <c r="BK364" i="2"/>
  <c r="J364" i="2"/>
  <c r="BE364" i="2"/>
  <c r="BI363" i="2"/>
  <c r="BH363" i="2"/>
  <c r="BG363" i="2"/>
  <c r="BF363" i="2"/>
  <c r="T363" i="2"/>
  <c r="R363" i="2"/>
  <c r="P363" i="2"/>
  <c r="BK363" i="2"/>
  <c r="J363" i="2"/>
  <c r="BE363" i="2"/>
  <c r="BI360" i="2"/>
  <c r="BH360" i="2"/>
  <c r="BG360" i="2"/>
  <c r="BF360" i="2"/>
  <c r="T360" i="2"/>
  <c r="R360" i="2"/>
  <c r="P360" i="2"/>
  <c r="BK360" i="2"/>
  <c r="J360" i="2"/>
  <c r="BE360" i="2"/>
  <c r="BI359" i="2"/>
  <c r="BH359" i="2"/>
  <c r="BG359" i="2"/>
  <c r="BF359" i="2"/>
  <c r="T359" i="2"/>
  <c r="R359" i="2"/>
  <c r="P359" i="2"/>
  <c r="BK359" i="2"/>
  <c r="J359" i="2"/>
  <c r="BE359" i="2"/>
  <c r="BI358" i="2"/>
  <c r="BH358" i="2"/>
  <c r="BG358" i="2"/>
  <c r="BF358" i="2"/>
  <c r="T358" i="2"/>
  <c r="R358" i="2"/>
  <c r="P358" i="2"/>
  <c r="BK358" i="2"/>
  <c r="J358" i="2"/>
  <c r="BE358" i="2"/>
  <c r="BI357" i="2"/>
  <c r="BH357" i="2"/>
  <c r="BG357" i="2"/>
  <c r="BF357" i="2"/>
  <c r="T357" i="2"/>
  <c r="R357" i="2"/>
  <c r="P357" i="2"/>
  <c r="BK357" i="2"/>
  <c r="J357" i="2"/>
  <c r="BE357" i="2"/>
  <c r="BI354" i="2"/>
  <c r="BH354" i="2"/>
  <c r="BG354" i="2"/>
  <c r="BF354" i="2"/>
  <c r="T354" i="2"/>
  <c r="R354" i="2"/>
  <c r="P354" i="2"/>
  <c r="BK354" i="2"/>
  <c r="BK344" i="2" s="1"/>
  <c r="J344" i="2" s="1"/>
  <c r="J65" i="2" s="1"/>
  <c r="J354" i="2"/>
  <c r="BE354" i="2"/>
  <c r="BI351" i="2"/>
  <c r="BH351" i="2"/>
  <c r="BG351" i="2"/>
  <c r="BF351" i="2"/>
  <c r="T351" i="2"/>
  <c r="R351" i="2"/>
  <c r="P351" i="2"/>
  <c r="BK351" i="2"/>
  <c r="J351" i="2"/>
  <c r="BE351" i="2"/>
  <c r="BI345" i="2"/>
  <c r="BH345" i="2"/>
  <c r="BG345" i="2"/>
  <c r="BF345" i="2"/>
  <c r="T345" i="2"/>
  <c r="T344" i="2" s="1"/>
  <c r="R345" i="2"/>
  <c r="R344" i="2"/>
  <c r="P345" i="2"/>
  <c r="P344" i="2" s="1"/>
  <c r="BK345" i="2"/>
  <c r="J345" i="2"/>
  <c r="BE345" i="2"/>
  <c r="BI343" i="2"/>
  <c r="BH343" i="2"/>
  <c r="BG343" i="2"/>
  <c r="BF343" i="2"/>
  <c r="T343" i="2"/>
  <c r="T342" i="2" s="1"/>
  <c r="R343" i="2"/>
  <c r="R342" i="2"/>
  <c r="P343" i="2"/>
  <c r="P342" i="2" s="1"/>
  <c r="BK343" i="2"/>
  <c r="BK342" i="2"/>
  <c r="J342" i="2" s="1"/>
  <c r="J64" i="2" s="1"/>
  <c r="J343" i="2"/>
  <c r="BE343" i="2"/>
  <c r="BI338" i="2"/>
  <c r="BH338" i="2"/>
  <c r="BG338" i="2"/>
  <c r="BF338" i="2"/>
  <c r="T338" i="2"/>
  <c r="R338" i="2"/>
  <c r="P338" i="2"/>
  <c r="BK338" i="2"/>
  <c r="J338" i="2"/>
  <c r="BE338" i="2"/>
  <c r="BI332" i="2"/>
  <c r="BH332" i="2"/>
  <c r="BG332" i="2"/>
  <c r="BF332" i="2"/>
  <c r="T332" i="2"/>
  <c r="T331" i="2"/>
  <c r="R332" i="2"/>
  <c r="R331" i="2" s="1"/>
  <c r="P332" i="2"/>
  <c r="P331" i="2"/>
  <c r="BK332" i="2"/>
  <c r="BK331" i="2" s="1"/>
  <c r="J331" i="2" s="1"/>
  <c r="J63" i="2" s="1"/>
  <c r="J332" i="2"/>
  <c r="BE332" i="2" s="1"/>
  <c r="BI329" i="2"/>
  <c r="BH329" i="2"/>
  <c r="BG329" i="2"/>
  <c r="BF329" i="2"/>
  <c r="T329" i="2"/>
  <c r="R329" i="2"/>
  <c r="P329" i="2"/>
  <c r="BK329" i="2"/>
  <c r="J329" i="2"/>
  <c r="BE329" i="2" s="1"/>
  <c r="BI327" i="2"/>
  <c r="BH327" i="2"/>
  <c r="BG327" i="2"/>
  <c r="BF327" i="2"/>
  <c r="T327" i="2"/>
  <c r="R327" i="2"/>
  <c r="P327" i="2"/>
  <c r="BK327" i="2"/>
  <c r="J327" i="2"/>
  <c r="BE327" i="2" s="1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 s="1"/>
  <c r="BI313" i="2"/>
  <c r="BH313" i="2"/>
  <c r="BG313" i="2"/>
  <c r="BF313" i="2"/>
  <c r="T313" i="2"/>
  <c r="R313" i="2"/>
  <c r="P313" i="2"/>
  <c r="BK313" i="2"/>
  <c r="J313" i="2"/>
  <c r="BE313" i="2" s="1"/>
  <c r="BI308" i="2"/>
  <c r="BH308" i="2"/>
  <c r="BG308" i="2"/>
  <c r="BF308" i="2"/>
  <c r="T308" i="2"/>
  <c r="R308" i="2"/>
  <c r="P308" i="2"/>
  <c r="BK308" i="2"/>
  <c r="J308" i="2"/>
  <c r="BE308" i="2"/>
  <c r="BI299" i="2"/>
  <c r="BH299" i="2"/>
  <c r="BG299" i="2"/>
  <c r="BF299" i="2"/>
  <c r="T299" i="2"/>
  <c r="R299" i="2"/>
  <c r="P299" i="2"/>
  <c r="BK299" i="2"/>
  <c r="J299" i="2"/>
  <c r="BE299" i="2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 s="1"/>
  <c r="BI282" i="2"/>
  <c r="BH282" i="2"/>
  <c r="BG282" i="2"/>
  <c r="BF282" i="2"/>
  <c r="T282" i="2"/>
  <c r="R282" i="2"/>
  <c r="P282" i="2"/>
  <c r="BK282" i="2"/>
  <c r="J282" i="2"/>
  <c r="BE282" i="2" s="1"/>
  <c r="BI277" i="2"/>
  <c r="BH277" i="2"/>
  <c r="BG277" i="2"/>
  <c r="BF277" i="2"/>
  <c r="T277" i="2"/>
  <c r="R277" i="2"/>
  <c r="P277" i="2"/>
  <c r="BK277" i="2"/>
  <c r="J277" i="2"/>
  <c r="BE277" i="2" s="1"/>
  <c r="BI272" i="2"/>
  <c r="BH272" i="2"/>
  <c r="BG272" i="2"/>
  <c r="BF272" i="2"/>
  <c r="T272" i="2"/>
  <c r="R272" i="2"/>
  <c r="P272" i="2"/>
  <c r="BK272" i="2"/>
  <c r="J272" i="2"/>
  <c r="BE272" i="2" s="1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60" i="2"/>
  <c r="BH260" i="2"/>
  <c r="BG260" i="2"/>
  <c r="BF260" i="2"/>
  <c r="T260" i="2"/>
  <c r="R260" i="2"/>
  <c r="P260" i="2"/>
  <c r="BK260" i="2"/>
  <c r="J260" i="2"/>
  <c r="BE260" i="2" s="1"/>
  <c r="BI257" i="2"/>
  <c r="BH257" i="2"/>
  <c r="BG257" i="2"/>
  <c r="BF257" i="2"/>
  <c r="T257" i="2"/>
  <c r="R257" i="2"/>
  <c r="P257" i="2"/>
  <c r="BK257" i="2"/>
  <c r="J257" i="2"/>
  <c r="BE257" i="2"/>
  <c r="BI252" i="2"/>
  <c r="BH252" i="2"/>
  <c r="BG252" i="2"/>
  <c r="BF252" i="2"/>
  <c r="T252" i="2"/>
  <c r="R252" i="2"/>
  <c r="P252" i="2"/>
  <c r="BK252" i="2"/>
  <c r="J252" i="2"/>
  <c r="BE252" i="2" s="1"/>
  <c r="BI247" i="2"/>
  <c r="BH247" i="2"/>
  <c r="BG247" i="2"/>
  <c r="BF247" i="2"/>
  <c r="T247" i="2"/>
  <c r="R247" i="2"/>
  <c r="P247" i="2"/>
  <c r="BK247" i="2"/>
  <c r="J247" i="2"/>
  <c r="BE247" i="2"/>
  <c r="BI242" i="2"/>
  <c r="BH242" i="2"/>
  <c r="BG242" i="2"/>
  <c r="BF242" i="2"/>
  <c r="T242" i="2"/>
  <c r="R242" i="2"/>
  <c r="P242" i="2"/>
  <c r="BK242" i="2"/>
  <c r="J242" i="2"/>
  <c r="BE242" i="2" s="1"/>
  <c r="BI236" i="2"/>
  <c r="BH236" i="2"/>
  <c r="BG236" i="2"/>
  <c r="BF236" i="2"/>
  <c r="T236" i="2"/>
  <c r="R236" i="2"/>
  <c r="P236" i="2"/>
  <c r="BK236" i="2"/>
  <c r="J236" i="2"/>
  <c r="BE236" i="2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/>
  <c r="BI207" i="2"/>
  <c r="BH207" i="2"/>
  <c r="BG207" i="2"/>
  <c r="BF207" i="2"/>
  <c r="T207" i="2"/>
  <c r="R207" i="2"/>
  <c r="P207" i="2"/>
  <c r="BK207" i="2"/>
  <c r="J207" i="2"/>
  <c r="BE207" i="2" s="1"/>
  <c r="BI204" i="2"/>
  <c r="BH204" i="2"/>
  <c r="BG204" i="2"/>
  <c r="BF204" i="2"/>
  <c r="T204" i="2"/>
  <c r="R204" i="2"/>
  <c r="P204" i="2"/>
  <c r="BK204" i="2"/>
  <c r="J204" i="2"/>
  <c r="BE204" i="2" s="1"/>
  <c r="BI191" i="2"/>
  <c r="BH191" i="2"/>
  <c r="BG191" i="2"/>
  <c r="BF191" i="2"/>
  <c r="T191" i="2"/>
  <c r="R191" i="2"/>
  <c r="P191" i="2"/>
  <c r="BK191" i="2"/>
  <c r="J191" i="2"/>
  <c r="BE191" i="2"/>
  <c r="BI178" i="2"/>
  <c r="BH178" i="2"/>
  <c r="BG178" i="2"/>
  <c r="BF178" i="2"/>
  <c r="T178" i="2"/>
  <c r="R178" i="2"/>
  <c r="P178" i="2"/>
  <c r="BK178" i="2"/>
  <c r="J178" i="2"/>
  <c r="BE178" i="2" s="1"/>
  <c r="BI174" i="2"/>
  <c r="BH174" i="2"/>
  <c r="BG174" i="2"/>
  <c r="BF174" i="2"/>
  <c r="T174" i="2"/>
  <c r="R174" i="2"/>
  <c r="P174" i="2"/>
  <c r="BK174" i="2"/>
  <c r="J174" i="2"/>
  <c r="BE174" i="2"/>
  <c r="BI170" i="2"/>
  <c r="BH170" i="2"/>
  <c r="BG170" i="2"/>
  <c r="BF170" i="2"/>
  <c r="T170" i="2"/>
  <c r="R170" i="2"/>
  <c r="P170" i="2"/>
  <c r="BK170" i="2"/>
  <c r="J170" i="2"/>
  <c r="BE170" i="2" s="1"/>
  <c r="BI166" i="2"/>
  <c r="BH166" i="2"/>
  <c r="BG166" i="2"/>
  <c r="BF166" i="2"/>
  <c r="T166" i="2"/>
  <c r="R166" i="2"/>
  <c r="P166" i="2"/>
  <c r="BK166" i="2"/>
  <c r="J166" i="2"/>
  <c r="BE166" i="2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 s="1"/>
  <c r="BI154" i="2"/>
  <c r="BH154" i="2"/>
  <c r="BG154" i="2"/>
  <c r="BF154" i="2"/>
  <c r="T154" i="2"/>
  <c r="R154" i="2"/>
  <c r="P154" i="2"/>
  <c r="BK154" i="2"/>
  <c r="J154" i="2"/>
  <c r="BE154" i="2" s="1"/>
  <c r="BI150" i="2"/>
  <c r="BH150" i="2"/>
  <c r="BG150" i="2"/>
  <c r="BF150" i="2"/>
  <c r="T150" i="2"/>
  <c r="R150" i="2"/>
  <c r="P150" i="2"/>
  <c r="BK150" i="2"/>
  <c r="J150" i="2"/>
  <c r="BE150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/>
  <c r="BI134" i="2"/>
  <c r="BH134" i="2"/>
  <c r="BG134" i="2"/>
  <c r="BF134" i="2"/>
  <c r="T134" i="2"/>
  <c r="R134" i="2"/>
  <c r="P134" i="2"/>
  <c r="BK134" i="2"/>
  <c r="J134" i="2"/>
  <c r="BE134" i="2" s="1"/>
  <c r="BI125" i="2"/>
  <c r="BH125" i="2"/>
  <c r="BG125" i="2"/>
  <c r="BF125" i="2"/>
  <c r="T125" i="2"/>
  <c r="R125" i="2"/>
  <c r="P125" i="2"/>
  <c r="BK125" i="2"/>
  <c r="J125" i="2"/>
  <c r="BE125" i="2"/>
  <c r="BI114" i="2"/>
  <c r="BH114" i="2"/>
  <c r="BG114" i="2"/>
  <c r="BF114" i="2"/>
  <c r="T114" i="2"/>
  <c r="R114" i="2"/>
  <c r="P114" i="2"/>
  <c r="BK114" i="2"/>
  <c r="J114" i="2"/>
  <c r="BE114" i="2" s="1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F36" i="2" s="1"/>
  <c r="BD53" i="1" s="1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T94" i="2" s="1"/>
  <c r="R95" i="2"/>
  <c r="P95" i="2"/>
  <c r="P94" i="2" s="1"/>
  <c r="BK95" i="2"/>
  <c r="J95" i="2"/>
  <c r="BE95" i="2" s="1"/>
  <c r="F89" i="2"/>
  <c r="J88" i="2"/>
  <c r="F88" i="2"/>
  <c r="F86" i="2"/>
  <c r="E84" i="2"/>
  <c r="F56" i="2"/>
  <c r="J55" i="2"/>
  <c r="F55" i="2"/>
  <c r="F53" i="2"/>
  <c r="E51" i="2"/>
  <c r="J14" i="2"/>
  <c r="J53" i="2" s="1"/>
  <c r="J86" i="2"/>
  <c r="E7" i="2"/>
  <c r="E80" i="2" s="1"/>
  <c r="AS52" i="1"/>
  <c r="AS51" i="1"/>
  <c r="L47" i="1"/>
  <c r="AM46" i="1"/>
  <c r="L46" i="1"/>
  <c r="AM44" i="1"/>
  <c r="L44" i="1"/>
  <c r="L42" i="1"/>
  <c r="L41" i="1"/>
  <c r="J31" i="9" l="1"/>
  <c r="AW60" i="1" s="1"/>
  <c r="BK94" i="8"/>
  <c r="J33" i="8"/>
  <c r="AW59" i="1" s="1"/>
  <c r="BK449" i="8"/>
  <c r="J449" i="8" s="1"/>
  <c r="J69" i="8" s="1"/>
  <c r="BK386" i="8"/>
  <c r="J386" i="8" s="1"/>
  <c r="J67" i="8" s="1"/>
  <c r="F32" i="8"/>
  <c r="AZ59" i="1" s="1"/>
  <c r="BK302" i="8"/>
  <c r="J302" i="8" s="1"/>
  <c r="J65" i="8" s="1"/>
  <c r="F33" i="8"/>
  <c r="BA59" i="1" s="1"/>
  <c r="F32" i="7"/>
  <c r="AZ58" i="1" s="1"/>
  <c r="BK328" i="7"/>
  <c r="J328" i="7" s="1"/>
  <c r="J65" i="7" s="1"/>
  <c r="F34" i="7"/>
  <c r="BB58" i="1" s="1"/>
  <c r="BK451" i="7"/>
  <c r="J451" i="7" s="1"/>
  <c r="J67" i="7" s="1"/>
  <c r="BK95" i="6"/>
  <c r="J33" i="6"/>
  <c r="AW57" i="1" s="1"/>
  <c r="BK449" i="6"/>
  <c r="J449" i="6" s="1"/>
  <c r="J69" i="6" s="1"/>
  <c r="F32" i="6"/>
  <c r="AZ57" i="1" s="1"/>
  <c r="F35" i="6"/>
  <c r="BC57" i="1" s="1"/>
  <c r="F34" i="5"/>
  <c r="BB56" i="1" s="1"/>
  <c r="F35" i="5"/>
  <c r="BC56" i="1" s="1"/>
  <c r="BK329" i="5"/>
  <c r="J329" i="5" s="1"/>
  <c r="J65" i="5" s="1"/>
  <c r="J33" i="5"/>
  <c r="AW56" i="1" s="1"/>
  <c r="BK94" i="4"/>
  <c r="J33" i="4"/>
  <c r="AW55" i="1" s="1"/>
  <c r="BD52" i="1"/>
  <c r="BD51" i="1" s="1"/>
  <c r="W30" i="1" s="1"/>
  <c r="BK332" i="4"/>
  <c r="J332" i="4" s="1"/>
  <c r="J66" i="4" s="1"/>
  <c r="BK444" i="4"/>
  <c r="J444" i="4" s="1"/>
  <c r="J69" i="4" s="1"/>
  <c r="BK369" i="3"/>
  <c r="J369" i="3" s="1"/>
  <c r="J66" i="3" s="1"/>
  <c r="BK554" i="3"/>
  <c r="J554" i="3" s="1"/>
  <c r="J69" i="3" s="1"/>
  <c r="F34" i="2"/>
  <c r="BB53" i="1" s="1"/>
  <c r="F32" i="2"/>
  <c r="AZ53" i="1" s="1"/>
  <c r="E47" i="7"/>
  <c r="E47" i="2"/>
  <c r="E47" i="6"/>
  <c r="E45" i="9"/>
  <c r="E47" i="4"/>
  <c r="E47" i="5"/>
  <c r="P86" i="9"/>
  <c r="P85" i="9" s="1"/>
  <c r="P84" i="9" s="1"/>
  <c r="AU60" i="1" s="1"/>
  <c r="R91" i="9"/>
  <c r="R90" i="9" s="1"/>
  <c r="T99" i="9"/>
  <c r="T98" i="9" s="1"/>
  <c r="J78" i="9"/>
  <c r="R86" i="9"/>
  <c r="R85" i="9" s="1"/>
  <c r="T86" i="9"/>
  <c r="T85" i="9" s="1"/>
  <c r="T91" i="9"/>
  <c r="T90" i="9" s="1"/>
  <c r="BK124" i="9"/>
  <c r="BK99" i="9"/>
  <c r="BK91" i="9"/>
  <c r="BK86" i="9"/>
  <c r="J86" i="9" s="1"/>
  <c r="J58" i="9" s="1"/>
  <c r="F33" i="9"/>
  <c r="BC60" i="1" s="1"/>
  <c r="F32" i="9"/>
  <c r="BB60" i="1" s="1"/>
  <c r="BK94" i="2"/>
  <c r="F35" i="2"/>
  <c r="BC53" i="1" s="1"/>
  <c r="R94" i="2"/>
  <c r="R93" i="2" s="1"/>
  <c r="R92" i="2" s="1"/>
  <c r="J32" i="2"/>
  <c r="AV53" i="1" s="1"/>
  <c r="J32" i="3"/>
  <c r="AV54" i="1" s="1"/>
  <c r="F32" i="3"/>
  <c r="AZ54" i="1" s="1"/>
  <c r="F33" i="2"/>
  <c r="BA53" i="1" s="1"/>
  <c r="J33" i="2"/>
  <c r="AW53" i="1" s="1"/>
  <c r="P93" i="2"/>
  <c r="P92" i="2" s="1"/>
  <c r="AU53" i="1" s="1"/>
  <c r="T93" i="2"/>
  <c r="T92" i="2" s="1"/>
  <c r="J53" i="3"/>
  <c r="BK93" i="3"/>
  <c r="J33" i="3"/>
  <c r="AW54" i="1" s="1"/>
  <c r="J95" i="5"/>
  <c r="J62" i="5" s="1"/>
  <c r="F32" i="4"/>
  <c r="AZ55" i="1" s="1"/>
  <c r="J32" i="4"/>
  <c r="AV55" i="1" s="1"/>
  <c r="AT55" i="1" s="1"/>
  <c r="F32" i="5"/>
  <c r="AZ56" i="1" s="1"/>
  <c r="J32" i="5"/>
  <c r="AV56" i="1" s="1"/>
  <c r="AT56" i="1" s="1"/>
  <c r="T94" i="5"/>
  <c r="T93" i="5" s="1"/>
  <c r="J94" i="4"/>
  <c r="J62" i="4" s="1"/>
  <c r="BK93" i="4"/>
  <c r="F33" i="4"/>
  <c r="BA55" i="1" s="1"/>
  <c r="F33" i="5"/>
  <c r="BA56" i="1" s="1"/>
  <c r="BK344" i="5"/>
  <c r="J344" i="5" s="1"/>
  <c r="J66" i="5" s="1"/>
  <c r="BK418" i="5"/>
  <c r="J418" i="5" s="1"/>
  <c r="J67" i="5" s="1"/>
  <c r="J95" i="6"/>
  <c r="J62" i="6" s="1"/>
  <c r="BK94" i="6"/>
  <c r="T329" i="5"/>
  <c r="P329" i="5"/>
  <c r="P94" i="5" s="1"/>
  <c r="P93" i="5" s="1"/>
  <c r="AU56" i="1" s="1"/>
  <c r="J30" i="9"/>
  <c r="AV60" i="1" s="1"/>
  <c r="AT60" i="1" s="1"/>
  <c r="F30" i="9"/>
  <c r="AZ60" i="1" s="1"/>
  <c r="BK85" i="9"/>
  <c r="BK123" i="9"/>
  <c r="J123" i="9" s="1"/>
  <c r="J63" i="9" s="1"/>
  <c r="J124" i="9"/>
  <c r="J64" i="9" s="1"/>
  <c r="J32" i="6"/>
  <c r="AV57" i="1" s="1"/>
  <c r="AT57" i="1" s="1"/>
  <c r="J94" i="7"/>
  <c r="J62" i="7" s="1"/>
  <c r="BK90" i="9"/>
  <c r="J90" i="9" s="1"/>
  <c r="J59" i="9" s="1"/>
  <c r="J91" i="9"/>
  <c r="J60" i="9" s="1"/>
  <c r="J33" i="7"/>
  <c r="AW58" i="1" s="1"/>
  <c r="F33" i="7"/>
  <c r="BA58" i="1" s="1"/>
  <c r="J32" i="8"/>
  <c r="AV59" i="1" s="1"/>
  <c r="AT59" i="1" s="1"/>
  <c r="BK98" i="9"/>
  <c r="J98" i="9" s="1"/>
  <c r="J61" i="9" s="1"/>
  <c r="J99" i="9"/>
  <c r="J62" i="9" s="1"/>
  <c r="J32" i="7"/>
  <c r="AV58" i="1" s="1"/>
  <c r="J94" i="8"/>
  <c r="J62" i="8" s="1"/>
  <c r="BK93" i="8"/>
  <c r="F31" i="9"/>
  <c r="BA60" i="1" s="1"/>
  <c r="E47" i="8"/>
  <c r="BB52" i="1" l="1"/>
  <c r="AX52" i="1" s="1"/>
  <c r="BK93" i="7"/>
  <c r="BC52" i="1"/>
  <c r="AY52" i="1" s="1"/>
  <c r="AZ52" i="1"/>
  <c r="AZ51" i="1" s="1"/>
  <c r="BB51" i="1"/>
  <c r="W28" i="1" s="1"/>
  <c r="T84" i="9"/>
  <c r="R84" i="9"/>
  <c r="AU52" i="1"/>
  <c r="AU51" i="1" s="1"/>
  <c r="AT54" i="1"/>
  <c r="BK94" i="5"/>
  <c r="J93" i="3"/>
  <c r="J61" i="3" s="1"/>
  <c r="BK92" i="3"/>
  <c r="J92" i="3" s="1"/>
  <c r="AT58" i="1"/>
  <c r="J94" i="6"/>
  <c r="J61" i="6" s="1"/>
  <c r="BK93" i="6"/>
  <c r="J93" i="6" s="1"/>
  <c r="BK92" i="8"/>
  <c r="J92" i="8" s="1"/>
  <c r="J93" i="8"/>
  <c r="J61" i="8" s="1"/>
  <c r="J93" i="4"/>
  <c r="J61" i="4" s="1"/>
  <c r="BK92" i="4"/>
  <c r="J92" i="4" s="1"/>
  <c r="BA52" i="1"/>
  <c r="BK93" i="2"/>
  <c r="J94" i="2"/>
  <c r="J62" i="2" s="1"/>
  <c r="J85" i="9"/>
  <c r="J57" i="9" s="1"/>
  <c r="BK84" i="9"/>
  <c r="J84" i="9" s="1"/>
  <c r="AT53" i="1"/>
  <c r="BC51" i="1" l="1"/>
  <c r="J93" i="7"/>
  <c r="J61" i="7" s="1"/>
  <c r="BK92" i="7"/>
  <c r="J92" i="7" s="1"/>
  <c r="AV52" i="1"/>
  <c r="AX51" i="1"/>
  <c r="J60" i="8"/>
  <c r="J29" i="8"/>
  <c r="W29" i="1"/>
  <c r="AY51" i="1"/>
  <c r="J94" i="5"/>
  <c r="J61" i="5" s="1"/>
  <c r="BK93" i="5"/>
  <c r="J93" i="5" s="1"/>
  <c r="J60" i="6"/>
  <c r="J29" i="6"/>
  <c r="AW52" i="1"/>
  <c r="BA51" i="1"/>
  <c r="J93" i="2"/>
  <c r="J61" i="2" s="1"/>
  <c r="BK92" i="2"/>
  <c r="J92" i="2" s="1"/>
  <c r="J60" i="4"/>
  <c r="J29" i="4"/>
  <c r="J56" i="9"/>
  <c r="J27" i="9"/>
  <c r="J29" i="3"/>
  <c r="J60" i="3"/>
  <c r="W26" i="1"/>
  <c r="AV51" i="1"/>
  <c r="AT52" i="1" l="1"/>
  <c r="J60" i="7"/>
  <c r="J29" i="7"/>
  <c r="J38" i="3"/>
  <c r="AG54" i="1"/>
  <c r="AN54" i="1" s="1"/>
  <c r="J38" i="6"/>
  <c r="AG57" i="1"/>
  <c r="AN57" i="1" s="1"/>
  <c r="J29" i="2"/>
  <c r="J60" i="2"/>
  <c r="AG59" i="1"/>
  <c r="AN59" i="1" s="1"/>
  <c r="J38" i="8"/>
  <c r="AK26" i="1"/>
  <c r="J36" i="9"/>
  <c r="AG60" i="1"/>
  <c r="AN60" i="1" s="1"/>
  <c r="J60" i="5"/>
  <c r="J29" i="5"/>
  <c r="J38" i="4"/>
  <c r="AG55" i="1"/>
  <c r="AN55" i="1" s="1"/>
  <c r="AW51" i="1"/>
  <c r="AK27" i="1" s="1"/>
  <c r="W27" i="1"/>
  <c r="J38" i="7" l="1"/>
  <c r="AG58" i="1"/>
  <c r="AN58" i="1" s="1"/>
  <c r="AT51" i="1"/>
  <c r="J38" i="5"/>
  <c r="AG56" i="1"/>
  <c r="AN56" i="1" s="1"/>
  <c r="J38" i="2"/>
  <c r="AG53" i="1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<sst xmlns="http://schemas.openxmlformats.org/spreadsheetml/2006/main" count="33653" uniqueCount="2217">
  <si>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</si>
  <si>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</si>
  <si>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</si>
  <si>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</si>
  <si>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</si>
  <si>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</si>
  <si>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</si>
  <si>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{9131a177-191a-427a-a094-e44560502e87}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</si>
  <si>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</si>
  <si>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</si>
  <si>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</si>
  <si>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</si>
  <si>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</si>
  <si>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</si>
  <si>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</si>
  <si>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</si>
  <si>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17-060</t>
  </si>
  <si>
    <t>Stavba:</t>
  </si>
  <si>
    <t>KSO:</t>
  </si>
  <si>
    <t>CC-CZ:</t>
  </si>
  <si>
    <t>Místo:</t>
  </si>
  <si>
    <t>Opočínek</t>
  </si>
  <si>
    <t>Datum:</t>
  </si>
  <si>
    <t>17. 1. 2019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</si>
  <si>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</si>
  <si>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</si>
  <si>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</si>
  <si>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</si>
  <si>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</si>
  <si>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</si>
  <si>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</si>
  <si>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Dle výběrového řízení</t>
  </si>
  <si>
    <t>Projektant:</t>
  </si>
  <si>
    <t>60113111</t>
  </si>
  <si>
    <t>Multiaqua s.r.o.</t>
  </si>
  <si>
    <t>CZ60113111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</si>
  <si>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</si>
  <si>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</si>
  <si>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</si>
  <si>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</si>
  <si>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</si>
  <si>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</si>
  <si>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</si>
  <si>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</si>
  <si>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</si>
  <si>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</si>
  <si>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</si>
  <si>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</si>
  <si>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</si>
  <si>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</si>
  <si>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</si>
  <si>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</si>
  <si>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</si>
  <si>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</si>
  <si>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</si>
  <si>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</si>
  <si>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</si>
  <si>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</si>
  <si>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</si>
  <si>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</si>
  <si>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</si>
  <si>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</si>
  <si>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</si>
  <si>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</si>
  <si>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</si>
  <si>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</si>
  <si>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</si>
  <si>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</si>
  <si>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</si>
  <si>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</si>
  <si>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</si>
  <si>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</si>
  <si>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</si>
  <si>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</si>
  <si>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</si>
  <si>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</si>
  <si>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</si>
  <si>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</si>
  <si>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Gravitační kanalizace</t>
  </si>
  <si>
    <t>STA</t>
  </si>
  <si>
    <t>1</t>
  </si>
  <si>
    <t>{4e512793-5f7a-4267-b0ce-cb276b106f54}</t>
  </si>
  <si>
    <t>2</t>
  </si>
  <si>
    <t>/</t>
  </si>
  <si>
    <t>01</t>
  </si>
  <si>
    <t>Stoka A</t>
  </si>
  <si>
    <t>Soupis</t>
  </si>
  <si>
    <t>{0ba46b6a-deaf-426e-adcb-06614ba8c9f9}</t>
  </si>
  <si>
    <t>02</t>
  </si>
  <si>
    <t>Stoka A-1</t>
  </si>
  <si>
    <t>{c2956b7b-5799-4828-bb42-a7617082c9e5}</t>
  </si>
  <si>
    <t>03</t>
  </si>
  <si>
    <t>Stoka A-1-1</t>
  </si>
  <si>
    <t>{b8b49ee5-8509-4020-896b-3dbe55d62e16}</t>
  </si>
  <si>
    <t>06</t>
  </si>
  <si>
    <t>Stoka A-2</t>
  </si>
  <si>
    <t>{5be5805d-966f-43f8-8b3a-04523bcdbbfc}</t>
  </si>
  <si>
    <t>07</t>
  </si>
  <si>
    <t>Stoka A-3</t>
  </si>
  <si>
    <t>{abfa5ce5-4918-4660-903f-9049f3bb5eb0}</t>
  </si>
  <si>
    <t>08</t>
  </si>
  <si>
    <t>Stoka A-4</t>
  </si>
  <si>
    <t>{027be555-3c41-42b3-befe-b0c2bc903f60}</t>
  </si>
  <si>
    <t>09</t>
  </si>
  <si>
    <t>Stoka A-4-1</t>
  </si>
  <si>
    <t>{24978b8f-522e-4345-959b-14686b74de3c}</t>
  </si>
  <si>
    <t>Vedlejší a ostatní náklady</t>
  </si>
  <si>
    <t>{f5a91766-716d-4276-ba8b-f45b51a97b39}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</si>
  <si>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</si>
  <si>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</si>
  <si>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</si>
  <si>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</si>
  <si>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</si>
  <si>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</si>
  <si>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</si>
  <si>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Gravitační kanalizace</t>
  </si>
  <si>
    <t>Soupis:</t>
  </si>
  <si>
    <t>01 - Stoka 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</si>
  <si>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</si>
  <si>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</si>
  <si>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</si>
  <si>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</si>
  <si>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</si>
  <si>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</si>
  <si>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</si>
  <si>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</si>
  <si>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</si>
  <si>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</si>
  <si>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</si>
  <si>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</si>
  <si>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</si>
  <si>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</si>
  <si>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</si>
  <si>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</si>
  <si>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</si>
  <si>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</si>
  <si>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</si>
  <si>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</si>
  <si>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</si>
  <si>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</si>
  <si>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</si>
  <si>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</si>
  <si>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</si>
  <si>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</si>
  <si>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</si>
  <si>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</si>
  <si>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</si>
  <si>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</si>
  <si>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</si>
  <si>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</si>
  <si>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</si>
  <si>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</si>
  <si>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111211132</t>
  </si>
  <si>
    <t>Pálení větví stromů se snášením na hromady  listnatých v rovině nebo ve svahu do 1:3, průměru kmene přes 30 cm</t>
  </si>
  <si>
    <t>kus</t>
  </si>
  <si>
    <t>CS ÚRS 2018 01</t>
  </si>
  <si>
    <t>4</t>
  </si>
  <si>
    <t>632626618</t>
  </si>
  <si>
    <t>112151313</t>
  </si>
  <si>
    <t>Pokácení stromu postupné bez spouštění částí kmene a koruny o průměru na řezné ploše pařezu přes 300 do 400 mm</t>
  </si>
  <si>
    <t>-820061895</t>
  </si>
  <si>
    <t>3</t>
  </si>
  <si>
    <t>112151314</t>
  </si>
  <si>
    <t>Pokácení stromu postupné bez spouštění částí kmene a koruny o průměru na řezné ploše pařezu přes 400 do 500 mm</t>
  </si>
  <si>
    <t>671609626</t>
  </si>
  <si>
    <t>112201202</t>
  </si>
  <si>
    <t>Odřezání nebo odsekání pařezů  v úrovni přilehlého území s vykopávkou potřebného pracovního prostoru a s jeho zahrnutím výkopkem pro všechny sklony území, průměru přes 300 do 500 mm</t>
  </si>
  <si>
    <t>716931861</t>
  </si>
  <si>
    <t>5</t>
  </si>
  <si>
    <t>113106171</t>
  </si>
  <si>
    <t>Rozebrání dlažeb a dílců vozovek a ploch s přemístěním hmot na skládku na vzdálenost do 3 m nebo s naložením na dopravní prostředek, s jakoukoliv výplní spár ručně ze zámkové dlažby s ložem z kameniva</t>
  </si>
  <si>
    <t>m2</t>
  </si>
  <si>
    <t>1612733116</t>
  </si>
  <si>
    <t>VV</t>
  </si>
  <si>
    <t>4,5*1,5</t>
  </si>
  <si>
    <t>6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</si>
  <si>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</si>
  <si>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</si>
  <si>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2097426184</t>
  </si>
  <si>
    <t>P</t>
  </si>
  <si>
    <t>Poznámka k položce:
hmotnost sutě 0,29 t/m2</t>
  </si>
  <si>
    <t>4,5*1,1 "dlažba</t>
  </si>
  <si>
    <t>7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</si>
  <si>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</si>
  <si>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</si>
  <si>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1195537120</t>
  </si>
  <si>
    <t>Poznámka k položce:
hmotnost sutě 0,44 t/m2</t>
  </si>
  <si>
    <t>výkres D.1.1.1.b.5</t>
  </si>
  <si>
    <t>délky dle tabulky kubatur</t>
  </si>
  <si>
    <t>odstranění provizorního krytu</t>
  </si>
  <si>
    <t xml:space="preserve">stoka </t>
  </si>
  <si>
    <t>445,45*1,1 "místní asf</t>
  </si>
  <si>
    <t>odbočky z hlavních řadů</t>
  </si>
  <si>
    <t>115,5*1,1 "místní asf</t>
  </si>
  <si>
    <t>Součet</t>
  </si>
  <si>
    <t>8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</si>
  <si>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</si>
  <si>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</si>
  <si>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-1747976682</t>
  </si>
  <si>
    <t>Poznámka k položce:
hmotnost sutě 0,58 t/m2</t>
  </si>
  <si>
    <t>stoka</t>
  </si>
  <si>
    <t>10,95*1,1 "štěrk</t>
  </si>
  <si>
    <t>6,0*1,1 "štěrk</t>
  </si>
  <si>
    <t>9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</si>
  <si>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</si>
  <si>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</si>
  <si>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-1959513499</t>
  </si>
  <si>
    <t>Poznámka k položce:
hmotnost sutě 0,22 t/m2</t>
  </si>
  <si>
    <t>výkresD.1.1.1.b.5</t>
  </si>
  <si>
    <t>10</t>
  </si>
  <si>
    <t>113154222</t>
  </si>
  <si>
    <t>Frézování živičného podkladu nebo krytu  s naložením na dopravní prostředek plochy přes 500 do 1 000 m2 bez překážek v trase pruhu šířky do 1 m, tloušťky vrstvy 40 mm</t>
  </si>
  <si>
    <t>1677655396</t>
  </si>
  <si>
    <t>Poznámka k položce:
hmotnost sutě 0,103 t/m2</t>
  </si>
  <si>
    <t>445,45*1,5 "místní asf</t>
  </si>
  <si>
    <t>115,5*1,5 "místní asf</t>
  </si>
  <si>
    <t>11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</si>
  <si>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</si>
  <si>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</si>
  <si>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</si>
  <si>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-831217849</t>
  </si>
  <si>
    <t>27*2,0 "odbočky z hlavních řadů</t>
  </si>
  <si>
    <t>12</t>
  </si>
  <si>
    <t>115101201</t>
  </si>
  <si>
    <t>Čerpání vody na dopravní výšku do 10 m s uvažovaným průměrným přítokem do 500 l/min</t>
  </si>
  <si>
    <t>hod</t>
  </si>
  <si>
    <t>387299708</t>
  </si>
  <si>
    <t>Poznámka k položce:
Předpoklad rychlosti výstavby 10,0 m/den</t>
  </si>
  <si>
    <t>524,5/10,0*24</t>
  </si>
  <si>
    <t>126,0/10,0*24</t>
  </si>
  <si>
    <t>13</t>
  </si>
  <si>
    <t>115101301</t>
  </si>
  <si>
    <t>Pohotovost záložní čerpací soupravy pro dopravní výšku do 10 m s uvažovaným průměrným přítokem do 500 l/min</t>
  </si>
  <si>
    <t>den</t>
  </si>
  <si>
    <t>325117901</t>
  </si>
  <si>
    <t>524,5/10,0</t>
  </si>
  <si>
    <t>126,0/10,0</t>
  </si>
  <si>
    <t>14</t>
  </si>
  <si>
    <t>119001401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</si>
  <si>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</si>
  <si>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-1610141006</t>
  </si>
  <si>
    <t>27*1,1</t>
  </si>
  <si>
    <t>2*37*1,1</t>
  </si>
  <si>
    <t>119001411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</si>
  <si>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</si>
  <si>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-495459249</t>
  </si>
  <si>
    <t>5*1,1</t>
  </si>
  <si>
    <t>16</t>
  </si>
  <si>
    <t>119001412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</si>
  <si>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</si>
  <si>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-900252707</t>
  </si>
  <si>
    <t>2*1,1</t>
  </si>
  <si>
    <t>17</t>
  </si>
  <si>
    <t>119001421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</si>
  <si>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</si>
  <si>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1568107949</t>
  </si>
  <si>
    <t>3*1,1</t>
  </si>
  <si>
    <t>37*1,1</t>
  </si>
  <si>
    <t>18</t>
  </si>
  <si>
    <t>119001421-R</t>
  </si>
  <si>
    <t>Zajištění kabelů dělenou chráničkou</t>
  </si>
  <si>
    <t>461456150</t>
  </si>
  <si>
    <t>montáž dělené chráničky d 110 mm</t>
  </si>
  <si>
    <t>včetně materiálu</t>
  </si>
  <si>
    <t>2,0</t>
  </si>
  <si>
    <t>19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</si>
  <si>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</si>
  <si>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</si>
  <si>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</si>
  <si>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-1252121075</t>
  </si>
  <si>
    <t>68,1*1,1*0,2</t>
  </si>
  <si>
    <t>20</t>
  </si>
  <si>
    <t>130001101</t>
  </si>
  <si>
    <t>Příplatek k cenám hloubených vykopávek za ztížení vykopávky  v blízkosti podzemního vedení nebo výbušnin pro jakoukoliv třídu horniny</t>
  </si>
  <si>
    <t>934191125</t>
  </si>
  <si>
    <t>(27+5+2+1)*2*0,5*1,1*(2,72+0,15)</t>
  </si>
  <si>
    <t>(37+37+37)*2*0,5*1,1*(2,2+0,15)</t>
  </si>
  <si>
    <t>132101203</t>
  </si>
  <si>
    <t>Hloubení zapažených i nezapažených rýh šířky přes 600 do 2 000 mm  s urovnáním dna do předepsaného profilu a spádu v horninách tř. 1 a 2 přes 1 000 do 5 000 m3</t>
  </si>
  <si>
    <t>283424542</t>
  </si>
  <si>
    <t>20% výkopu</t>
  </si>
  <si>
    <t>dle tabulky kubatur</t>
  </si>
  <si>
    <t>1471,75*0,2</t>
  </si>
  <si>
    <t>524,5*((0,2+0,1)/2*1,1)*0,2</t>
  </si>
  <si>
    <t>Mezisoučet</t>
  </si>
  <si>
    <t>259,28*0,2</t>
  </si>
  <si>
    <t>126,0*((0,2+0,1)/2*1,1)*0,2</t>
  </si>
  <si>
    <t>22</t>
  </si>
  <si>
    <t>132201203</t>
  </si>
  <si>
    <t>Hloubení zapažených i nezapažených rýh šířky přes 600 do 2 000 mm  s urovnáním dna do předepsaného profilu a spádu v hornině tř. 3 přes 1 000 do 5 000 m3</t>
  </si>
  <si>
    <t>-949388869</t>
  </si>
  <si>
    <t>40% výkopu</t>
  </si>
  <si>
    <t>1471,75*0,4</t>
  </si>
  <si>
    <t>524,5*((0,2+0,1)/2*1,1)*0,4</t>
  </si>
  <si>
    <t>259,28*0,4</t>
  </si>
  <si>
    <t>126,0*((0,2+0,1)/2*1,1)*0,4</t>
  </si>
  <si>
    <t>23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</si>
  <si>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</si>
  <si>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</si>
  <si>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1902222272</t>
  </si>
  <si>
    <t>Poznámka k položce:
Příplatek 30%</t>
  </si>
  <si>
    <t>735,345*0,3 'Přepočtené koeficientem množství</t>
  </si>
  <si>
    <t>24</t>
  </si>
  <si>
    <t>132301203</t>
  </si>
  <si>
    <t>Hloubení zapažených i nezapažených rýh šířky přes 600 do 2 000 mm  s urovnáním dna do předepsaného profilu a spádu v hornině tř. 4 přes 1 000 do 5 000 m3</t>
  </si>
  <si>
    <t>-1572869441</t>
  </si>
  <si>
    <t>30% výkopu</t>
  </si>
  <si>
    <t>1471,75*0,3</t>
  </si>
  <si>
    <t>524,5*((0,2+0,1)/2*1,1)*0,3</t>
  </si>
  <si>
    <t>259,28*0,3</t>
  </si>
  <si>
    <t>126,0*((0,2+0,1)/2*1,1)*0,3</t>
  </si>
  <si>
    <t>25</t>
  </si>
  <si>
    <t>132301209</t>
  </si>
  <si>
    <t>Hloubení zapažených i nezapažených rýh šířky přes 600 do 2 000 mm  s urovnáním dna do předepsaného profilu a spádu v hornině tř. 4 Příplatek k cenám za lepivost horniny tř. 4</t>
  </si>
  <si>
    <t>-1401055651</t>
  </si>
  <si>
    <t>551,509*0,3 'Přepočtené koeficientem množství</t>
  </si>
  <si>
    <t>26</t>
  </si>
  <si>
    <t>132401201</t>
  </si>
  <si>
    <t>Hloubení zapažených i nezapažených rýh šířky přes 600 do 2 000 mm  s urovnáním dna do předepsaného profilu a spádu s použitím trhavin v hornině tř. 5 pro jakékoliv množství</t>
  </si>
  <si>
    <t>16414481</t>
  </si>
  <si>
    <t>10% výkopu</t>
  </si>
  <si>
    <t>1471,75*0,1</t>
  </si>
  <si>
    <t>524,5*((0,2+0,1)/2*1,1)*0,1</t>
  </si>
  <si>
    <t>259,28*0,1</t>
  </si>
  <si>
    <t>126,0*((0,2+0,1)/2*1,1)*0,1</t>
  </si>
  <si>
    <t>27</t>
  </si>
  <si>
    <t>151811131</t>
  </si>
  <si>
    <t>Zřízení pažicích boxů pro pažení a rozepření stěn rýh podzemního vedení hloubka výkopu do 4 m, šířka do 1,2 m</t>
  </si>
  <si>
    <t>-1304438734</t>
  </si>
  <si>
    <t>2853,27 "stoka</t>
  </si>
  <si>
    <t>579,6 " odbočky z hlavních řadů</t>
  </si>
  <si>
    <t>28</t>
  </si>
  <si>
    <t>151811231</t>
  </si>
  <si>
    <t>Odstranění pažicích boxů pro pažení a rozepření stěn rýh podzemního vedení hloubka výkopu do 4 m, šířka do 1,2 m</t>
  </si>
  <si>
    <t>-1907304115</t>
  </si>
  <si>
    <t>dle položky zřízení</t>
  </si>
  <si>
    <t>29</t>
  </si>
  <si>
    <t>161101102</t>
  </si>
  <si>
    <t>Svislé přemístění výkopku  bez naložení do dopravní nádoby avšak s vyprázdněním dopravní nádoby na hromadu nebo do dopravního prostředku z horniny tř. 1 až 4, při hloubce výkopu přes 2,5 do 4 m</t>
  </si>
  <si>
    <t>1181585884</t>
  </si>
  <si>
    <t>Poznámka k položce:
Procento svislého podílu dle úvodu ceníku 001 zemní práce kapitola 8 
- v množství výkopku rýhy přes 100  m3 55 % z celkového výkopku</t>
  </si>
  <si>
    <t>(311,659+623,317+467,488)*0,55 "stoka</t>
  </si>
  <si>
    <t>(56,014+112,028+84,021)*0,55 "odbočky z hlavních řadů</t>
  </si>
  <si>
    <t>30</t>
  </si>
  <si>
    <t>161101152</t>
  </si>
  <si>
    <t>Svislé přemístění výkopku  bez naložení do dopravní nádoby avšak s vyprázdněním dopravní nádoby na hromadu nebo do dopravního prostředku z horniny tř. 5 až 7, při hloubce výkopu přes 2,5 do 4 m</t>
  </si>
  <si>
    <t>-89239549</t>
  </si>
  <si>
    <t>155,829*0,55</t>
  </si>
  <si>
    <t>28,007*0,55</t>
  </si>
  <si>
    <t>31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</si>
  <si>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</si>
  <si>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</si>
  <si>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841644494</t>
  </si>
  <si>
    <t>zemina pro zpětný zásyp na meziskládku a zpět</t>
  </si>
  <si>
    <t xml:space="preserve">161,23*2 "stoka </t>
  </si>
  <si>
    <t>32</t>
  </si>
  <si>
    <t>162301422</t>
  </si>
  <si>
    <t>Vodorovné přemístění větví, kmenů nebo pařezů  s naložením, složením a dopravou do 5000 m pařezů kmenů, průměru přes 300 do 500 mm</t>
  </si>
  <si>
    <t>165880678</t>
  </si>
  <si>
    <t>33</t>
  </si>
  <si>
    <t>162301922</t>
  </si>
  <si>
    <t>Vodorovné přemístění větví, kmenů nebo pařezů  s naložením, složením a dopravou Příplatek k cenám za každých dalších i započatých 5000 m přes 5000 m pařezů kmenů, průměru přes 300 do 500 mm</t>
  </si>
  <si>
    <t>2062254169</t>
  </si>
  <si>
    <t>2*2</t>
  </si>
  <si>
    <t>34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</si>
  <si>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</si>
  <si>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</si>
  <si>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581252271</t>
  </si>
  <si>
    <t>přebytečná zemina</t>
  </si>
  <si>
    <t>311,659+623,317+467,488 "výkop</t>
  </si>
  <si>
    <t>-161,23 "zpětný zásyp</t>
  </si>
  <si>
    <t>(56,014+112,028+84,021)</t>
  </si>
  <si>
    <t>35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</si>
  <si>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</si>
  <si>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</si>
  <si>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107471803</t>
  </si>
  <si>
    <t>7 příplatků</t>
  </si>
  <si>
    <t>7*1241,234</t>
  </si>
  <si>
    <t>7*252,063</t>
  </si>
  <si>
    <t>36</t>
  </si>
  <si>
    <t>162701155</t>
  </si>
  <si>
    <t>Vodorovné přemístění výkopku nebo sypaniny po suchu  na obvyklém dopravním prostředku, bez naložení výkopku, avšak se složením bez rozhrnutí z horniny tř. 5 až 7 na vzdálenost přes 9 000 do 10 000 m</t>
  </si>
  <si>
    <t>-1108356927</t>
  </si>
  <si>
    <t xml:space="preserve">155,829 "stoka </t>
  </si>
  <si>
    <t>28,007 "odbočky z hlavních řadů</t>
  </si>
  <si>
    <t>37</t>
  </si>
  <si>
    <t>162701159</t>
  </si>
  <si>
    <t>Vodorovné přemístění výkopku nebo sypaniny po suchu  na obvyklém dopravním prostředku, bez naložení výkopku, avšak se složením bez rozhrnutí z horniny tř. 5 až 7 na vzdálenost Příplatek k ceně za každých dalších i započatých 1 000 m</t>
  </si>
  <si>
    <t>1257077754</t>
  </si>
  <si>
    <t>7*155,829</t>
  </si>
  <si>
    <t>7*28,007</t>
  </si>
  <si>
    <t>38</t>
  </si>
  <si>
    <t>167101102</t>
  </si>
  <si>
    <t>Nakládání, skládání a překládání neulehlého výkopku nebo sypaniny  nakládání, množství přes 100 m3, z hornin tř. 1 až 4</t>
  </si>
  <si>
    <t>269588142</t>
  </si>
  <si>
    <t>zemina z meziskládky</t>
  </si>
  <si>
    <t>161,23</t>
  </si>
  <si>
    <t>39</t>
  </si>
  <si>
    <t>171201211</t>
  </si>
  <si>
    <t>Poplatek za uložení stavebního odpadu na skládce (skládkovné) zeminy a kameniva zatříděného do Katalogu odpadů pod kódem 170 504</t>
  </si>
  <si>
    <t>t</t>
  </si>
  <si>
    <t>1752143979</t>
  </si>
  <si>
    <t>Poznámka k položce:
hmotnost zeminy 1,9 t/m3</t>
  </si>
  <si>
    <t>1241,234*1,9</t>
  </si>
  <si>
    <t>155,8291*1,9</t>
  </si>
  <si>
    <t>252,063*1,9</t>
  </si>
  <si>
    <t>28,007*1,9</t>
  </si>
  <si>
    <t>40</t>
  </si>
  <si>
    <t>174101101</t>
  </si>
  <si>
    <t>Zásyp sypaninou z jakékoliv horniny  s uložením výkopku ve vrstvách se zhutněním jam, šachet, rýh nebo kolem objektů v těchto vykopávkách</t>
  </si>
  <si>
    <t>2102937956</t>
  </si>
  <si>
    <t>845,29 "náhrada výkopku</t>
  </si>
  <si>
    <t>161,23 "zemina z výkopu</t>
  </si>
  <si>
    <t>181,67 "náhrada výkopku</t>
  </si>
  <si>
    <t>41</t>
  </si>
  <si>
    <t>M</t>
  </si>
  <si>
    <t>58331202</t>
  </si>
  <si>
    <t>štěrkodrť netříděná do 100mm</t>
  </si>
  <si>
    <t>-1798144026</t>
  </si>
  <si>
    <t>Poznámka k položce:
Hmotnost 2 t/m3</t>
  </si>
  <si>
    <t>845,29*2,0</t>
  </si>
  <si>
    <t>181,67*2,0</t>
  </si>
  <si>
    <t>42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</si>
  <si>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</si>
  <si>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</si>
  <si>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74906053</t>
  </si>
  <si>
    <t>307,32 "stoka</t>
  </si>
  <si>
    <t>61,22 "odbočky z hlavních řadů</t>
  </si>
  <si>
    <t>43</t>
  </si>
  <si>
    <t>58331200</t>
  </si>
  <si>
    <t>štěrkopísek netříděný zásypový materiál</t>
  </si>
  <si>
    <t>1211446467</t>
  </si>
  <si>
    <t>Poznámka k položce:
hmotnost 2t/m2</t>
  </si>
  <si>
    <t>368,54*2 'Přepočtené koeficientem množství</t>
  </si>
  <si>
    <t>44</t>
  </si>
  <si>
    <t>181151331</t>
  </si>
  <si>
    <t>Plošná úprava terénu v zemině tř. 1 až 4 s urovnáním povrchu bez doplnění ornice souvislé plochy přes 500 m2 při nerovnostech terénu přes 150 do 200 mm v rovině nebo na svahu do 1:5</t>
  </si>
  <si>
    <t>-1889315352</t>
  </si>
  <si>
    <t>68,1*2,0</t>
  </si>
  <si>
    <t>45</t>
  </si>
  <si>
    <t>181301113</t>
  </si>
  <si>
    <t>Rozprostření a urovnání ornice v rovině nebo ve svahu sklonu do 1:5 při souvislé ploše přes 500 m2, tl. vrstvy přes 150 do 200 mm</t>
  </si>
  <si>
    <t>200985906</t>
  </si>
  <si>
    <t>dle položky sejmutí ornice</t>
  </si>
  <si>
    <t>68,1*1,1</t>
  </si>
  <si>
    <t>46</t>
  </si>
  <si>
    <t>181411121</t>
  </si>
  <si>
    <t>Založení trávníku na půdě předem připravené plochy do 1000 m2 výsevem včetně utažení lučního v rovině nebo na svahu do 1:5</t>
  </si>
  <si>
    <t>575555695</t>
  </si>
  <si>
    <t>136,2+74,91</t>
  </si>
  <si>
    <t>47</t>
  </si>
  <si>
    <t>00572472</t>
  </si>
  <si>
    <t>osivo směs travní krajinná-rovinná</t>
  </si>
  <si>
    <t>kg</t>
  </si>
  <si>
    <t>2086648620</t>
  </si>
  <si>
    <t>211,11*0,02</t>
  </si>
  <si>
    <t>Zakládání</t>
  </si>
  <si>
    <t>48</t>
  </si>
  <si>
    <t>211531111</t>
  </si>
  <si>
    <t>Výplň kamenivem do rýh odvodňovacích žeber nebo trativodů bez zhutnění, s úpravou povrchu výplně kamenivem hrubým drceným frakce 16 až 63 mm</t>
  </si>
  <si>
    <t>-926331489</t>
  </si>
  <si>
    <t>délka dle tabulky kubatur</t>
  </si>
  <si>
    <t xml:space="preserve">524,5*((0,2+0,1)/2*1,1) "stoka </t>
  </si>
  <si>
    <t>126,0*((0,2+0,1)/2*1,1) "odbočky z hlavních řadů</t>
  </si>
  <si>
    <t>49</t>
  </si>
  <si>
    <t>212755215</t>
  </si>
  <si>
    <t>Trativody bez lože z drenážních trubek  plastových flexibilních D 125 mm</t>
  </si>
  <si>
    <t>-1000898196</t>
  </si>
  <si>
    <t>524,5</t>
  </si>
  <si>
    <t>126,0</t>
  </si>
  <si>
    <t>Svislé a kompletní konstrukce</t>
  </si>
  <si>
    <t>50</t>
  </si>
  <si>
    <t>359901211</t>
  </si>
  <si>
    <t>Monitoring stok (kamerový systém) jakékoli výšky nová kanalizace</t>
  </si>
  <si>
    <t>-358473241</t>
  </si>
  <si>
    <t>Vodorovné konstrukce</t>
  </si>
  <si>
    <t>51</t>
  </si>
  <si>
    <t>451573111</t>
  </si>
  <si>
    <t>Lože pod potrubí, stoky a drobné objekty v otevřeném výkopu z písku a štěrkopísku do 63 mm</t>
  </si>
  <si>
    <t>2139907617</t>
  </si>
  <si>
    <t xml:space="preserve">55,65 "stoka </t>
  </si>
  <si>
    <t>13,86 "odbočky z hlavních řadů</t>
  </si>
  <si>
    <t>52</t>
  </si>
  <si>
    <t>451577777</t>
  </si>
  <si>
    <t>Podklad nebo lože pod dlažbu (přídlažbu)  v ploše vodorovné nebo ve sklonu do 1:5, tloušťky od 30 do 100 mm z kameniva těženého</t>
  </si>
  <si>
    <t>-1149570675</t>
  </si>
  <si>
    <t>pod dlažbu</t>
  </si>
  <si>
    <t>53</t>
  </si>
  <si>
    <t>452112111</t>
  </si>
  <si>
    <t>Osazení betonových dílců prstenců nebo rámů pod poklopy a mříže, výšky do 100 mm</t>
  </si>
  <si>
    <t>-1029781129</t>
  </si>
  <si>
    <t>příloha D.1.1.1.b.4</t>
  </si>
  <si>
    <t>3+4+3</t>
  </si>
  <si>
    <t>54</t>
  </si>
  <si>
    <t>592241750</t>
  </si>
  <si>
    <t>prstenec betonový vyrovnávací 62,5x6x12 cm</t>
  </si>
  <si>
    <t>1432563317</t>
  </si>
  <si>
    <t>55</t>
  </si>
  <si>
    <t>592241760</t>
  </si>
  <si>
    <t>prstenec betonový vyrovnávací 62,5x8x12 cm</t>
  </si>
  <si>
    <t>-1655110078</t>
  </si>
  <si>
    <t>56</t>
  </si>
  <si>
    <t>592241770</t>
  </si>
  <si>
    <t>prstenec betonový vyrovnávací 62,5x10x12 cm</t>
  </si>
  <si>
    <t>-1382766308</t>
  </si>
  <si>
    <t>57</t>
  </si>
  <si>
    <t>452112121</t>
  </si>
  <si>
    <t>Osazení betonových dílců prstenců nebo rámů pod poklopy a mříže, výšky přes 100 do 200 mm</t>
  </si>
  <si>
    <t>-806332264</t>
  </si>
  <si>
    <t>58</t>
  </si>
  <si>
    <t>5921120 104 OZ</t>
  </si>
  <si>
    <t>TBW-Q.1 63/12   - rozměr    625/120/120</t>
  </si>
  <si>
    <t>ks</t>
  </si>
  <si>
    <t>-733766700</t>
  </si>
  <si>
    <t>59</t>
  </si>
  <si>
    <t>452311121</t>
  </si>
  <si>
    <t>Podkladní a zajišťovací konstrukce z betonu prostého v otevřeném výkopu desky pod potrubí, stoky a drobné objekty z betonu tř. C 8/10</t>
  </si>
  <si>
    <t>-1203661469</t>
  </si>
  <si>
    <t>15*PI*0,8*0,8*0,1</t>
  </si>
  <si>
    <t>Komunikace pozemní</t>
  </si>
  <si>
    <t>60</t>
  </si>
  <si>
    <t>564762111</t>
  </si>
  <si>
    <t>Podklad nebo kryt z vibrovaného štěrku VŠ  s rozprostřením, vlhčením a zhutněním, po zhutnění tl. 200 mm</t>
  </si>
  <si>
    <t>-8583835</t>
  </si>
  <si>
    <t>štěrk</t>
  </si>
  <si>
    <t xml:space="preserve">10,95*1,1 "stoka </t>
  </si>
  <si>
    <t>6,0*1,1 "odbočky z hlavních řadů</t>
  </si>
  <si>
    <t>61</t>
  </si>
  <si>
    <t>564851111</t>
  </si>
  <si>
    <t>Podklad ze štěrkodrti ŠD  s rozprostřením a zhutněním, po zhutnění tl. 150 mm</t>
  </si>
  <si>
    <t>240981703</t>
  </si>
  <si>
    <t>dlažba</t>
  </si>
  <si>
    <t>4,5*1,1</t>
  </si>
  <si>
    <t>62</t>
  </si>
  <si>
    <t>564861111</t>
  </si>
  <si>
    <t>Podklad ze štěrkodrti ŠD  s rozprostřením a zhutněním, po zhutnění tl. 200 mm</t>
  </si>
  <si>
    <t>165321908</t>
  </si>
  <si>
    <t>63</t>
  </si>
  <si>
    <t>564861115-R</t>
  </si>
  <si>
    <t>Podklad ze štěrkodrti ŠD  s rozprostřením a zhutněním, po zhutnění tl. 240 mm</t>
  </si>
  <si>
    <t>295976468</t>
  </si>
  <si>
    <t>provizorní povrch</t>
  </si>
  <si>
    <t>z ceníkové ceny odečtena cena materiálu</t>
  </si>
  <si>
    <t>pro provizorní povrch bude použit materiál z odstraněných povrchů</t>
  </si>
  <si>
    <t>64</t>
  </si>
  <si>
    <t>565155111</t>
  </si>
  <si>
    <t>Asfaltový beton vrstva podkladní ACP 16 (obalované kamenivo střednězrnné - OKS)  s rozprostřením a zhutněním v pruhu šířky do 3 m, po zhutnění tl. 70 mm</t>
  </si>
  <si>
    <t>-864406610</t>
  </si>
  <si>
    <t>65</t>
  </si>
  <si>
    <t>567122112</t>
  </si>
  <si>
    <t>Podklad ze směsi stmelené cementem SC bez dilatačních spár, s rozprostřením a zhutněním SC C 8/10 (KSC I), po zhutnění tl. 130 mm</t>
  </si>
  <si>
    <t>648271455</t>
  </si>
  <si>
    <t>66</t>
  </si>
  <si>
    <t>573111112</t>
  </si>
  <si>
    <t>Postřik infiltrační PI z asfaltu silničního s posypem kamenivem, v množství 1,00 kg/m2</t>
  </si>
  <si>
    <t>1384824388</t>
  </si>
  <si>
    <t>67</t>
  </si>
  <si>
    <t>573211109</t>
  </si>
  <si>
    <t>Postřik spojovací PS bez posypu kamenivem z asfaltu silničního, v množství 0,50 kg/m2</t>
  </si>
  <si>
    <t>-1646103313</t>
  </si>
  <si>
    <t>68</t>
  </si>
  <si>
    <t>577134111</t>
  </si>
  <si>
    <t>Asfaltový beton vrstva obrusná ACO 11 (ABS)  s rozprostřením a se zhutněním z nemodifikovaného asfaltu v pruhu šířky do 3 m tř. I, po zhutnění tl. 40 mm</t>
  </si>
  <si>
    <t>1947102667</t>
  </si>
  <si>
    <t>69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</si>
  <si>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</si>
  <si>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</si>
  <si>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2090429591</t>
  </si>
  <si>
    <t>4,5*1,5 "10% náhrada</t>
  </si>
  <si>
    <t>70</t>
  </si>
  <si>
    <t>59245212</t>
  </si>
  <si>
    <t>dlažba zámková profilová základní 19,6x16,1x6 cm přírodní</t>
  </si>
  <si>
    <t>-2068713835</t>
  </si>
  <si>
    <t>6,75*0,1</t>
  </si>
  <si>
    <t>Trubní vedení</t>
  </si>
  <si>
    <t>71</t>
  </si>
  <si>
    <t>871310510</t>
  </si>
  <si>
    <t>Montáž kanalizačního potrubí z plastů z polypropylenu PP žebrovaného SN 10 DN 150</t>
  </si>
  <si>
    <t>-1017508692</t>
  </si>
  <si>
    <t>72</t>
  </si>
  <si>
    <t>28615002</t>
  </si>
  <si>
    <t>trubka kanalizační  PP DIN UR-2 DN 150x3000 mm SN10</t>
  </si>
  <si>
    <t>-1442997107</t>
  </si>
  <si>
    <t>73</t>
  </si>
  <si>
    <t>871350510</t>
  </si>
  <si>
    <t>Montáž kanalizačního potrubí z plastů z polypropylenu PP žebrovaného SN 10 DN 200</t>
  </si>
  <si>
    <t>877111758</t>
  </si>
  <si>
    <t>74</t>
  </si>
  <si>
    <t>28615006</t>
  </si>
  <si>
    <t>trubka kanalizační  PP DIN UR-2 DN 200x5000 mm SN10</t>
  </si>
  <si>
    <t>1822982173</t>
  </si>
  <si>
    <t>75</t>
  </si>
  <si>
    <t>871370510</t>
  </si>
  <si>
    <t>Montáž kanalizačního potrubí z plastů z polypropylenu PP žebrovaného SN 10 DN 300</t>
  </si>
  <si>
    <t>2141042988</t>
  </si>
  <si>
    <t>76</t>
  </si>
  <si>
    <t>28615014</t>
  </si>
  <si>
    <t>trubka kanalizační  PP DIN UR-2 DN 300x5000 mm SN10</t>
  </si>
  <si>
    <t>379553612</t>
  </si>
  <si>
    <t>Poznámka k položce:
ztratné 1,5%</t>
  </si>
  <si>
    <t>524,5*1,015 'Přepočtené koeficientem množství</t>
  </si>
  <si>
    <t>77</t>
  </si>
  <si>
    <t>877310410-R</t>
  </si>
  <si>
    <t>Montáž tvarovek na kanalizačním plastovém potrubí z polypropylenu PP žebrovaného kolen DN 150</t>
  </si>
  <si>
    <t>-1655790915</t>
  </si>
  <si>
    <t>78</t>
  </si>
  <si>
    <t>28615406</t>
  </si>
  <si>
    <t>koleno UR-2 DIN 150/45°</t>
  </si>
  <si>
    <t>122947050</t>
  </si>
  <si>
    <t>79</t>
  </si>
  <si>
    <t>877315211</t>
  </si>
  <si>
    <t>Montáž tvarovek na kanalizačním potrubí z trub z plastu  z tvrdého PVC nebo z polypropylenu v otevřeném výkopu jednoosých DN 150</t>
  </si>
  <si>
    <t>288658030</t>
  </si>
  <si>
    <t>80</t>
  </si>
  <si>
    <t>28617405-R</t>
  </si>
  <si>
    <t>odbočka sedlová kanalizace  DN/150</t>
  </si>
  <si>
    <t>-1487931027</t>
  </si>
  <si>
    <t>81</t>
  </si>
  <si>
    <t>877315231</t>
  </si>
  <si>
    <t>Montáž tvarovek na kanalizačním potrubí z trub z plastu  z tvrdého PVC nebo z polypropylenu v otevřeném výkopu víček DN 150</t>
  </si>
  <si>
    <t>-1525911850</t>
  </si>
  <si>
    <t>82</t>
  </si>
  <si>
    <t>28611722</t>
  </si>
  <si>
    <t>víčko kanalizace plastové KG DN 160</t>
  </si>
  <si>
    <t>-902243888</t>
  </si>
  <si>
    <t>83</t>
  </si>
  <si>
    <t>877350410-R</t>
  </si>
  <si>
    <t>Montáž tvarovek na kanalizačním plastovém potrubí z polypropylenu PP žebrovaných kolen DN 200</t>
  </si>
  <si>
    <t>1395168001</t>
  </si>
  <si>
    <t>84</t>
  </si>
  <si>
    <t>28615414</t>
  </si>
  <si>
    <t>koleno UR-2 DIN 200/45°</t>
  </si>
  <si>
    <t>205002369</t>
  </si>
  <si>
    <t>85</t>
  </si>
  <si>
    <t>877355231</t>
  </si>
  <si>
    <t>Montáž tvarovek na kanalizačním potrubí z trub z plastu  z tvrdého PVC nebo z polypropylenu v otevřeném výkopu víček DN 200</t>
  </si>
  <si>
    <t>-1126768193</t>
  </si>
  <si>
    <t>86</t>
  </si>
  <si>
    <t>28611724</t>
  </si>
  <si>
    <t>víčko kanalizace plastové KG DN 200</t>
  </si>
  <si>
    <t>-720148111</t>
  </si>
  <si>
    <t>87</t>
  </si>
  <si>
    <t>877370420-R</t>
  </si>
  <si>
    <t>Montáž tvarovek na kanalizačním plastovém potrubí z polypropylenu PP žebrovaného odboček DN 300</t>
  </si>
  <si>
    <t>962630780</t>
  </si>
  <si>
    <t>21+3</t>
  </si>
  <si>
    <t>88</t>
  </si>
  <si>
    <t>28615470</t>
  </si>
  <si>
    <t>odbočka  UR-2 DIN 45° 300/150 mm</t>
  </si>
  <si>
    <t>1551794296</t>
  </si>
  <si>
    <t>89</t>
  </si>
  <si>
    <t>28615471</t>
  </si>
  <si>
    <t>odbočka UR-2 DIN 45° 300/200 mm</t>
  </si>
  <si>
    <t>-1828610712</t>
  </si>
  <si>
    <t>90</t>
  </si>
  <si>
    <t>892372121</t>
  </si>
  <si>
    <t>Tlakové zkoušky vzduchem těsnícími vaky ucpávkovými DN 300</t>
  </si>
  <si>
    <t>úsek</t>
  </si>
  <si>
    <t>395732621</t>
  </si>
  <si>
    <t>91</t>
  </si>
  <si>
    <t>894411311</t>
  </si>
  <si>
    <t>Osazení železobetonových dílců pro šachty skruží rovných</t>
  </si>
  <si>
    <t>1674213444</t>
  </si>
  <si>
    <t>8+11+10</t>
  </si>
  <si>
    <t>92</t>
  </si>
  <si>
    <t>592241600</t>
  </si>
  <si>
    <t>skruž kanalizační s ocelovými stupadly 100 x 25 x 12 cm</t>
  </si>
  <si>
    <t>859633880</t>
  </si>
  <si>
    <t>93</t>
  </si>
  <si>
    <t>592241610</t>
  </si>
  <si>
    <t>skruž kanalizační s ocelovými stupadly 100 x 50 x 12 cm</t>
  </si>
  <si>
    <t>-122505466</t>
  </si>
  <si>
    <t>94</t>
  </si>
  <si>
    <t>592241620</t>
  </si>
  <si>
    <t>skruž kanalizační s ocelovými stupadly 100 x 100 x 12 cm</t>
  </si>
  <si>
    <t>1844612604</t>
  </si>
  <si>
    <t>95</t>
  </si>
  <si>
    <t>894412411</t>
  </si>
  <si>
    <t>Osazení železobetonových dílců pro šachty skruží přechodových</t>
  </si>
  <si>
    <t>-881520279</t>
  </si>
  <si>
    <t>96</t>
  </si>
  <si>
    <t>592243120</t>
  </si>
  <si>
    <t>konus šachetní betonový kapsové plastové stupadlo 100x62,5x58 cm</t>
  </si>
  <si>
    <t>332958133</t>
  </si>
  <si>
    <t>97</t>
  </si>
  <si>
    <t>894414111</t>
  </si>
  <si>
    <t>Osazení železobetonových dílců pro šachty skruží základových (dno)</t>
  </si>
  <si>
    <t>1401894241</t>
  </si>
  <si>
    <t>14+1</t>
  </si>
  <si>
    <t>98</t>
  </si>
  <si>
    <t>592243370</t>
  </si>
  <si>
    <t>dno betonové šachty kanalizační přímé 100x60x40 cm</t>
  </si>
  <si>
    <t>668423253</t>
  </si>
  <si>
    <t>99</t>
  </si>
  <si>
    <t>59224338</t>
  </si>
  <si>
    <t>dno betonové šachty kanalizační přímé 100x80x50 cm</t>
  </si>
  <si>
    <t>816983936</t>
  </si>
  <si>
    <t>100</t>
  </si>
  <si>
    <t>5922434802</t>
  </si>
  <si>
    <t>Prefabrikáty pro vstupní šachty a drenážní šachtice (betonové a železobetonové) šachty pro odpadní kanály a potrubí uložená v zemi těsnění elastomerové pro spojení šachetních dílů EMT DN 1000,  pryžové těsnění s montážním těsnícím jazýčkem a integrovaným elementem pro roznášení tlakových sil rovnoměrně po celém obvodu zámku skruží</t>
  </si>
  <si>
    <t>-37516441</t>
  </si>
  <si>
    <t>101</t>
  </si>
  <si>
    <t>899102111</t>
  </si>
  <si>
    <t>Osazení poklopů litinových a ocelových včetně rámů hmotnosti jednotlivě přes 50 do 100 kg</t>
  </si>
  <si>
    <t>-1952120284</t>
  </si>
  <si>
    <t>12+3</t>
  </si>
  <si>
    <t>102</t>
  </si>
  <si>
    <t>5524103101</t>
  </si>
  <si>
    <t>poklop šachtový třída D 400, kruhový s ventilací</t>
  </si>
  <si>
    <t>1456540269</t>
  </si>
  <si>
    <t>103</t>
  </si>
  <si>
    <t>5524103002</t>
  </si>
  <si>
    <t>poklop šachtový třída D 400, kruhový bez ventilace</t>
  </si>
  <si>
    <t>1973522246</t>
  </si>
  <si>
    <t>Ostatní konstrukce a práce, bourání</t>
  </si>
  <si>
    <t>104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</si>
  <si>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</si>
  <si>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</si>
  <si>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-564677277</t>
  </si>
  <si>
    <t>z rozebraných obrub</t>
  </si>
  <si>
    <t>54,0</t>
  </si>
  <si>
    <t>105</t>
  </si>
  <si>
    <t>919112233</t>
  </si>
  <si>
    <t>Řezání dilatačních spár v živičném krytu vytvoření komůrky pro těsnící zálivku šířky 20 mm, hloubky 40 mm</t>
  </si>
  <si>
    <t>1193924742</t>
  </si>
  <si>
    <t>2*445,45 "stoka</t>
  </si>
  <si>
    <t>2*115,5 "odbočky z hlavních řadů</t>
  </si>
  <si>
    <t>106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</si>
  <si>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</si>
  <si>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</si>
  <si>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2029036939</t>
  </si>
  <si>
    <t>107</t>
  </si>
  <si>
    <t>919735112</t>
  </si>
  <si>
    <t>Řezání stávajícího živičného krytu nebo podkladu hloubky přes 50 do 100 mm</t>
  </si>
  <si>
    <t>1295481984</t>
  </si>
  <si>
    <t>108</t>
  </si>
  <si>
    <t>977151124</t>
  </si>
  <si>
    <t>Jádrové vrty diamantovými korunkami do stavebních materiálů (železobetonu, betonu, cihel, obkladů, dlažeb, kamene) průměru přes 150 do 180 mm</t>
  </si>
  <si>
    <t>-2033417084</t>
  </si>
  <si>
    <t>3*0,15</t>
  </si>
  <si>
    <t>109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</si>
  <si>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</si>
  <si>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</si>
  <si>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-112674813</t>
  </si>
  <si>
    <t>dle položky vytrhání obrub</t>
  </si>
  <si>
    <t>997</t>
  </si>
  <si>
    <t>Přesun sutě</t>
  </si>
  <si>
    <t>110</t>
  </si>
  <si>
    <t>997221551</t>
  </si>
  <si>
    <t>Vodorovná doprava suti bez naložení, ale se složením a s hrubým urovnáním ze sypkých materiálů, na vzdálenost do 1 km</t>
  </si>
  <si>
    <t>-707528645</t>
  </si>
  <si>
    <t>na meziskládku pro provizorní povrch</t>
  </si>
  <si>
    <t>445,45*1,1*0,58 "místní asf stoka</t>
  </si>
  <si>
    <t>115,5*1,1*0,58 " místní asf odbočky z hlavních řadů</t>
  </si>
  <si>
    <t>na skládku</t>
  </si>
  <si>
    <t>635,69*0,58 "dle položky odstranění podkladu z kameniva tl. 400 mm</t>
  </si>
  <si>
    <t>617,045*0,22 "dle položky odstranění podkladu živičných tl. 100 mm</t>
  </si>
  <si>
    <t>841,425*0,103 "dle položky frézování živičného krytu tl. 40 mm</t>
  </si>
  <si>
    <t>111</t>
  </si>
  <si>
    <t>997221559</t>
  </si>
  <si>
    <t>Vodorovná doprava suti bez naložení, ale se složením a s hrubým urovnáním Příplatek k ceně za každý další i započatý 1 km přes 1 km</t>
  </si>
  <si>
    <t>-1905511950</t>
  </si>
  <si>
    <t>z meziskládky pro provizorní povrch</t>
  </si>
  <si>
    <t>16 příplatků</t>
  </si>
  <si>
    <t>16*635,69*0,58 "dle položky odstranění podkladu z kameniva tl. 400 mm</t>
  </si>
  <si>
    <t>16*617,045*0,22 "dle položky odstranění podkladu živičných tl. 100 mm</t>
  </si>
  <si>
    <t>16*841,425*0,103 "dle položky frézování živičného krytu tl. 40 mm</t>
  </si>
  <si>
    <t>112</t>
  </si>
  <si>
    <t>997221611</t>
  </si>
  <si>
    <t>Nakládání na dopravní prostředky  pro vodorovnou dopravu suti</t>
  </si>
  <si>
    <t>1389630324</t>
  </si>
  <si>
    <t>113</t>
  </si>
  <si>
    <t>997221845</t>
  </si>
  <si>
    <t>Poplatek za uložení stavebního odpadu na skládce (skládkovné) z asfaltových povrchů</t>
  </si>
  <si>
    <t>2137060026</t>
  </si>
  <si>
    <t>114</t>
  </si>
  <si>
    <t>997221855</t>
  </si>
  <si>
    <t>Poplatek za uložení stavebního odpadu na skládce (skládkovné) z kameniva</t>
  </si>
  <si>
    <t>-491532016</t>
  </si>
  <si>
    <t>4,95*0,29 "dle položky odstranění podkladu z kameniva tl. 200 mm</t>
  </si>
  <si>
    <t>998</t>
  </si>
  <si>
    <t>Přesun hmot</t>
  </si>
  <si>
    <t>115</t>
  </si>
  <si>
    <t>998276101</t>
  </si>
  <si>
    <t>Přesun hmot pro trubní vedení hloubené z trub z plastických hmot nebo sklolaminátových pro vodovody nebo kanalizace v otevřeném výkopu dopravní vzdálenost do 15 m</t>
  </si>
  <si>
    <t>667025142</t>
  </si>
  <si>
    <t>02 - Stoka A-1</t>
  </si>
  <si>
    <t>-1201968102</t>
  </si>
  <si>
    <t>1,5*1,5</t>
  </si>
  <si>
    <t>52884582</t>
  </si>
  <si>
    <t>1,5*1,1 "dlažba</t>
  </si>
  <si>
    <t>odstranění provizorního povrchu</t>
  </si>
  <si>
    <t>6,95*1,1 "sus stoka</t>
  </si>
  <si>
    <t>9,0*1,1 "sus odbočky z hlavních řadů</t>
  </si>
  <si>
    <t>-2089453806</t>
  </si>
  <si>
    <t>261,95*1,1 "místní asf stoka</t>
  </si>
  <si>
    <t>31,5*1,1 "místní asf odbočky z hlavních řadů</t>
  </si>
  <si>
    <t>1479859162</t>
  </si>
  <si>
    <t>261,9*1,1 "místní asf</t>
  </si>
  <si>
    <t>6,95*1,1 "sus</t>
  </si>
  <si>
    <t>31,5*1,1 "místní asf</t>
  </si>
  <si>
    <t>9,0*1,1 "sus</t>
  </si>
  <si>
    <t>-1977907961</t>
  </si>
  <si>
    <t>6,95*2,1 "sus</t>
  </si>
  <si>
    <t>175,9*1,1 "sus</t>
  </si>
  <si>
    <t>9,0*2,1 "sus</t>
  </si>
  <si>
    <t>2111165064</t>
  </si>
  <si>
    <t>261,9*1,5 "místní asf</t>
  </si>
  <si>
    <t>2*6,95*2,5 "sus</t>
  </si>
  <si>
    <t>31,5*1,5 "místní asf</t>
  </si>
  <si>
    <t>-69522083</t>
  </si>
  <si>
    <t>4*2,0 "odbočky z hlavních řadů</t>
  </si>
  <si>
    <t>464303118</t>
  </si>
  <si>
    <t>275,05/10,0*24</t>
  </si>
  <si>
    <t>42,0/10,0*24</t>
  </si>
  <si>
    <t>968847238</t>
  </si>
  <si>
    <t>275,05/10,0</t>
  </si>
  <si>
    <t>42,0/10,0</t>
  </si>
  <si>
    <t>-322923714</t>
  </si>
  <si>
    <t>14*1,1</t>
  </si>
  <si>
    <t>2*14*1,1</t>
  </si>
  <si>
    <t>769373059</t>
  </si>
  <si>
    <t>1*1,1</t>
  </si>
  <si>
    <t>1362382813</t>
  </si>
  <si>
    <t>4*1,1</t>
  </si>
  <si>
    <t>-1526313023</t>
  </si>
  <si>
    <t>6,15*1,1*0,2</t>
  </si>
  <si>
    <t>286948453</t>
  </si>
  <si>
    <t>(14+1+4)*2*0,5*1,1*(2,72+0,15)</t>
  </si>
  <si>
    <t>(14+14+14)*2*0,5*1,1*(2,2+0,15)</t>
  </si>
  <si>
    <t>728136658</t>
  </si>
  <si>
    <t>787,64*0,2</t>
  </si>
  <si>
    <t>275,05*((0,2+0,1)/2*1,1)*0,2</t>
  </si>
  <si>
    <t>81,61*0,2</t>
  </si>
  <si>
    <t>42,0*((0,2+0,1)/2*1,1)*0,2</t>
  </si>
  <si>
    <t>-676693656</t>
  </si>
  <si>
    <t>787,64*0,4</t>
  </si>
  <si>
    <t>275,05*((0,2+0,1)/2*1,1)*0,4</t>
  </si>
  <si>
    <t>81,61*0,4</t>
  </si>
  <si>
    <t>42,0*((0,2+0,1)/2*1,1)*0,4</t>
  </si>
  <si>
    <t>1861431729</t>
  </si>
  <si>
    <t>368,625*0,3 'Přepočtené koeficientem množství</t>
  </si>
  <si>
    <t>365670241</t>
  </si>
  <si>
    <t>787,64*0,3</t>
  </si>
  <si>
    <t>275,05*((0,2+0,1)/2*1,1)*0,3</t>
  </si>
  <si>
    <t>81,61*0,3</t>
  </si>
  <si>
    <t>42,0*((0,2+0,1)/2*1,1)*0,3</t>
  </si>
  <si>
    <t>-296649830</t>
  </si>
  <si>
    <t>276,469*0,3 'Přepočtené koeficientem množství</t>
  </si>
  <si>
    <t>-1566383661</t>
  </si>
  <si>
    <t>787,64*0,1</t>
  </si>
  <si>
    <t>275,05*((0,2+0,1)/2*1,1)*0,1</t>
  </si>
  <si>
    <t>81,61*0,1</t>
  </si>
  <si>
    <t>42,0*((0,2+0,1)/2*1,1)*0,1</t>
  </si>
  <si>
    <t>1007240986</t>
  </si>
  <si>
    <t>1541,78 "stoka</t>
  </si>
  <si>
    <t>184,8 "odbočky z hlavních řadů</t>
  </si>
  <si>
    <t>-1081784069</t>
  </si>
  <si>
    <t xml:space="preserve">1541,78 "stoka </t>
  </si>
  <si>
    <t>1936066630</t>
  </si>
  <si>
    <t>(166,605+333,209+249,907)*0,55</t>
  </si>
  <si>
    <t>(17,708+35,416+26,562)*0,55</t>
  </si>
  <si>
    <t>1169201083</t>
  </si>
  <si>
    <t>83,302*0,55</t>
  </si>
  <si>
    <t>8,854*0,55</t>
  </si>
  <si>
    <t>-1683220153</t>
  </si>
  <si>
    <t>8,81*2</t>
  </si>
  <si>
    <t>1542760223</t>
  </si>
  <si>
    <t>166,605+333,209+249,907 "výkop</t>
  </si>
  <si>
    <t>-8,81 "zpětný zásyp</t>
  </si>
  <si>
    <t>17,708+35,416+26,562 "odbočky z hlavních řadů</t>
  </si>
  <si>
    <t>-1286210528</t>
  </si>
  <si>
    <t>7*740,911</t>
  </si>
  <si>
    <t>7*79,686</t>
  </si>
  <si>
    <t>916061482</t>
  </si>
  <si>
    <t xml:space="preserve">83,302 "stoka </t>
  </si>
  <si>
    <t>8,854 "odbočky z hlavních řadů</t>
  </si>
  <si>
    <t>-1033380172</t>
  </si>
  <si>
    <t>7*83,302</t>
  </si>
  <si>
    <t>7*8,854</t>
  </si>
  <si>
    <t>25094563</t>
  </si>
  <si>
    <t>8,81 "stoka</t>
  </si>
  <si>
    <t>736455578</t>
  </si>
  <si>
    <t>740,911*1,9</t>
  </si>
  <si>
    <t>83,302*1,9</t>
  </si>
  <si>
    <t>79,686*1,9</t>
  </si>
  <si>
    <t>8,854*1,9</t>
  </si>
  <si>
    <t>-1638567718</t>
  </si>
  <si>
    <t>532,6 "náhrada výkopku</t>
  </si>
  <si>
    <t>8,81 "zemina z výkopu</t>
  </si>
  <si>
    <t>55,74 "náhrada výkopku</t>
  </si>
  <si>
    <t>-1027437884</t>
  </si>
  <si>
    <t>532,6*2,0</t>
  </si>
  <si>
    <t>55,74*2,0</t>
  </si>
  <si>
    <t>1129417966</t>
  </si>
  <si>
    <t>161,44 "stoka</t>
  </si>
  <si>
    <t>20,41 "odbočky z hlavních řadů</t>
  </si>
  <si>
    <t>878188891</t>
  </si>
  <si>
    <t>181,85*2 'Přepočtené koeficientem množství</t>
  </si>
  <si>
    <t>727725922</t>
  </si>
  <si>
    <t>6,15*2,0</t>
  </si>
  <si>
    <t>-1398013939</t>
  </si>
  <si>
    <t>6,15*1,1</t>
  </si>
  <si>
    <t>1579369599</t>
  </si>
  <si>
    <t>12,3+6,765</t>
  </si>
  <si>
    <t>-206387496</t>
  </si>
  <si>
    <t>19,065*0,02</t>
  </si>
  <si>
    <t>1291773632</t>
  </si>
  <si>
    <t xml:space="preserve">275,05*((0,2+0,1)/2*1,1) "stoka </t>
  </si>
  <si>
    <t>42,0*((0,2+0,1)/2*1,1) "odbočky z hlavních řadů</t>
  </si>
  <si>
    <t>-2138976865</t>
  </si>
  <si>
    <t>275,05</t>
  </si>
  <si>
    <t>42,0</t>
  </si>
  <si>
    <t>1936838519</t>
  </si>
  <si>
    <t>-108382197</t>
  </si>
  <si>
    <t xml:space="preserve">29,23 "stoka </t>
  </si>
  <si>
    <t>4,62 "odbočky z hlavních řadů</t>
  </si>
  <si>
    <t>-156397885</t>
  </si>
  <si>
    <t>1,5*1,5 "odbočky z hlavních řadů</t>
  </si>
  <si>
    <t>-864785348</t>
  </si>
  <si>
    <t>1+3+6+4</t>
  </si>
  <si>
    <t>5921120 100 OZ</t>
  </si>
  <si>
    <t>TBW-Q.1 63/4   - rozměr    625/120/40</t>
  </si>
  <si>
    <t>-379725964</t>
  </si>
  <si>
    <t>-714755857</t>
  </si>
  <si>
    <t>2044675344</t>
  </si>
  <si>
    <t>-1976401553</t>
  </si>
  <si>
    <t>2142860925</t>
  </si>
  <si>
    <t>11*PI*0,8*0,8*0,1</t>
  </si>
  <si>
    <t>71667418</t>
  </si>
  <si>
    <t>1,5*1,1</t>
  </si>
  <si>
    <t>564851114-R</t>
  </si>
  <si>
    <t>Podklad ze štěrkodrti ŠD  s rozprostřením a zhutněním, po zhutnění tl. 180 mm</t>
  </si>
  <si>
    <t>-1955605499</t>
  </si>
  <si>
    <t>-1036424350</t>
  </si>
  <si>
    <t>261,95*1,1 "místní</t>
  </si>
  <si>
    <t xml:space="preserve">31,5*1,1 "místní asf </t>
  </si>
  <si>
    <t>876033080</t>
  </si>
  <si>
    <t>565145111</t>
  </si>
  <si>
    <t>Asfaltový beton vrstva podkladní ACP 16 (obalované kamenivo střednězrnné - OKS)  s rozprostřením a zhutněním v pruhu šířky do 3 m, po zhutnění tl. 60 mm</t>
  </si>
  <si>
    <t>1436585004</t>
  </si>
  <si>
    <t>provizorní povrch sus</t>
  </si>
  <si>
    <t>6,95*1,1</t>
  </si>
  <si>
    <t>9,0*1,1</t>
  </si>
  <si>
    <t>1142191741</t>
  </si>
  <si>
    <t>261,95*1,1 "místní asf</t>
  </si>
  <si>
    <t>175,9*2,1 "sus</t>
  </si>
  <si>
    <t>-624322707</t>
  </si>
  <si>
    <t>519210045</t>
  </si>
  <si>
    <t>293841845</t>
  </si>
  <si>
    <t>261,95*1,5 "místní asf</t>
  </si>
  <si>
    <t>1351245803</t>
  </si>
  <si>
    <t>-1594943249</t>
  </si>
  <si>
    <t>1,5*1,5 "10% náhrada</t>
  </si>
  <si>
    <t>83938024</t>
  </si>
  <si>
    <t>2,25*0,1</t>
  </si>
  <si>
    <t>-946964824</t>
  </si>
  <si>
    <t>-164488910</t>
  </si>
  <si>
    <t>566901080</t>
  </si>
  <si>
    <t>518816439</t>
  </si>
  <si>
    <t>-869636487</t>
  </si>
  <si>
    <t>-92162763</t>
  </si>
  <si>
    <t>275,05*1,015 'Přepočtené koeficientem množství</t>
  </si>
  <si>
    <t>-1842800105</t>
  </si>
  <si>
    <t>776871550</t>
  </si>
  <si>
    <t>2120983455</t>
  </si>
  <si>
    <t>-1559952308</t>
  </si>
  <si>
    <t>1050229396</t>
  </si>
  <si>
    <t>-1423467148</t>
  </si>
  <si>
    <t>1749046953</t>
  </si>
  <si>
    <t>-1926624025</t>
  </si>
  <si>
    <t>2040144025</t>
  </si>
  <si>
    <t>-954292575</t>
  </si>
  <si>
    <t>938197298</t>
  </si>
  <si>
    <t>12+1</t>
  </si>
  <si>
    <t>28617362</t>
  </si>
  <si>
    <t>odbočka kanalizace PP korugované DN 300/160, pro KG 45°</t>
  </si>
  <si>
    <t>-1812484113</t>
  </si>
  <si>
    <t>28617368</t>
  </si>
  <si>
    <t>odbočka kanalizace PP korugované DN 300/200, pro KG 45°</t>
  </si>
  <si>
    <t>-610035121</t>
  </si>
  <si>
    <t>-641994268</t>
  </si>
  <si>
    <t>-2057576863</t>
  </si>
  <si>
    <t>5+2+7</t>
  </si>
  <si>
    <t>-528139355</t>
  </si>
  <si>
    <t>2037477724</t>
  </si>
  <si>
    <t>995138053</t>
  </si>
  <si>
    <t>-1648919786</t>
  </si>
  <si>
    <t>1465167406</t>
  </si>
  <si>
    <t>1490025644</t>
  </si>
  <si>
    <t>-2114963688</t>
  </si>
  <si>
    <t>987423650</t>
  </si>
  <si>
    <t>-1572062748</t>
  </si>
  <si>
    <t>5+1</t>
  </si>
  <si>
    <t>-1422716967</t>
  </si>
  <si>
    <t>2143528818</t>
  </si>
  <si>
    <t>899304111-R</t>
  </si>
  <si>
    <t>Osazení samonivelačních poklopů železobetonových včetně rámů jakékoliv hmotnosti včetně zálivky, adaptéru dle výrobce</t>
  </si>
  <si>
    <t>-568095979</t>
  </si>
  <si>
    <t>5524103001</t>
  </si>
  <si>
    <t>Kanalizační poklop litinový, rám samonivelační,  D 400 bez odvětrání</t>
  </si>
  <si>
    <t>1889198073</t>
  </si>
  <si>
    <t>5524143001</t>
  </si>
  <si>
    <t>adaptér na samonivelační poklopy</t>
  </si>
  <si>
    <t>1291410052</t>
  </si>
  <si>
    <t>-2045693904</t>
  </si>
  <si>
    <t>8,0</t>
  </si>
  <si>
    <t>782450796</t>
  </si>
  <si>
    <t>261,95*2 "místní asf</t>
  </si>
  <si>
    <t>2*(6,95) "sus</t>
  </si>
  <si>
    <t>31,5*2 "místní asf</t>
  </si>
  <si>
    <t>-312266007</t>
  </si>
  <si>
    <t>2*6,95 "sus</t>
  </si>
  <si>
    <t>-1609043801</t>
  </si>
  <si>
    <t>1947381224</t>
  </si>
  <si>
    <t>1*0,15</t>
  </si>
  <si>
    <t>617866371</t>
  </si>
  <si>
    <t>1970294927</t>
  </si>
  <si>
    <t>261,9*1,1*0,58 "místní asf</t>
  </si>
  <si>
    <t>6,95*1,1*0,58 "sus</t>
  </si>
  <si>
    <t>31,5*1,1*0,58 "místní asf</t>
  </si>
  <si>
    <t>9,0*1,1*0,58 "sus</t>
  </si>
  <si>
    <t>340,285*0,58 "dle položky odstranění podkladu z kameniva tl. 400 mm</t>
  </si>
  <si>
    <t>559,625*0,22 "dle položky odstranění podkladu živičných tl. 100 mm</t>
  </si>
  <si>
    <t>474,85*0,103 "dle položky frézování živičného krytu tl. 40 mm</t>
  </si>
  <si>
    <t>1822243949</t>
  </si>
  <si>
    <t>16*340,285*0,58 "dle položky odstranění podkladu z kameniva tl. 400 mm</t>
  </si>
  <si>
    <t>16*559,625*0,22 "dle položky odstranění podkladu živičných tl. 100 mm</t>
  </si>
  <si>
    <t>16*474,85*0,103 "dle položky frézování živičného krytu tl. 40 mm</t>
  </si>
  <si>
    <t>-1755520438</t>
  </si>
  <si>
    <t>-1998140744</t>
  </si>
  <si>
    <t>-1787614646</t>
  </si>
  <si>
    <t>1162013070</t>
  </si>
  <si>
    <t>03 - Stoka A-1-1</t>
  </si>
  <si>
    <t>-1337777548</t>
  </si>
  <si>
    <t>1,0*1,1 "místní asf</t>
  </si>
  <si>
    <t>1955386293</t>
  </si>
  <si>
    <t>20,9*1,1 "štěrk</t>
  </si>
  <si>
    <t>94,05*1,1 "vrstvy komunikace</t>
  </si>
  <si>
    <t>9,0*1,1 "štěrk</t>
  </si>
  <si>
    <t>18,0*1,1 "vrstvy komunikace</t>
  </si>
  <si>
    <t>876840125</t>
  </si>
  <si>
    <t>-709234906</t>
  </si>
  <si>
    <t>1,0*1,5 "místní asf</t>
  </si>
  <si>
    <t>-575001500</t>
  </si>
  <si>
    <t>138,3/10,0*24</t>
  </si>
  <si>
    <t>27,0/10,0*24</t>
  </si>
  <si>
    <t>-787054777</t>
  </si>
  <si>
    <t>138,3/10,0</t>
  </si>
  <si>
    <t>27,0/10,0</t>
  </si>
  <si>
    <t>-1757893754</t>
  </si>
  <si>
    <t>9*1,1</t>
  </si>
  <si>
    <t>2*9*1,1</t>
  </si>
  <si>
    <t>321895651</t>
  </si>
  <si>
    <t>794430450</t>
  </si>
  <si>
    <t>1116486610</t>
  </si>
  <si>
    <t>22,35*1,1*0,2 "stoka</t>
  </si>
  <si>
    <t>-998541691</t>
  </si>
  <si>
    <t>(9+3+4)*2*0,5*1,1*(2,27+0,15)</t>
  </si>
  <si>
    <t>(9+9+9)*2*0,5*1,1*(2,1+0,15)</t>
  </si>
  <si>
    <t>-657898471</t>
  </si>
  <si>
    <t>325,84*0,2</t>
  </si>
  <si>
    <t>138,3*((0,2+0,1)/2*1,1)*0,2</t>
  </si>
  <si>
    <t>51,98*0,2</t>
  </si>
  <si>
    <t>27,0*((0,2+0,1)/2*1,1)*0,2</t>
  </si>
  <si>
    <t>1734383166</t>
  </si>
  <si>
    <t>325,84*0,4</t>
  </si>
  <si>
    <t>138,3*((0,2+0,1)/2*1,1)*0,4</t>
  </si>
  <si>
    <t>51,98*0,4</t>
  </si>
  <si>
    <t>27,0*((0,2+0,1)/2*1,1)*0,4</t>
  </si>
  <si>
    <t>19058281</t>
  </si>
  <si>
    <t>162,038*0,3 'Přepočtené koeficientem množství</t>
  </si>
  <si>
    <t>-396164707</t>
  </si>
  <si>
    <t>325,84*0,3</t>
  </si>
  <si>
    <t>138,3*((0,2+0,1)/2*1,1)*0,3</t>
  </si>
  <si>
    <t>51,98*0,3</t>
  </si>
  <si>
    <t>27,0*((0,2+0,1)/2*1,1)*0,3</t>
  </si>
  <si>
    <t>-1923215122</t>
  </si>
  <si>
    <t>121,529*0,3 'Přepočtené koeficientem množství</t>
  </si>
  <si>
    <t>-529597094</t>
  </si>
  <si>
    <t>325,84*0,1</t>
  </si>
  <si>
    <t>138,3*((0,2+0,1)/2*1,1)*0,1</t>
  </si>
  <si>
    <t>51,98*0,1</t>
  </si>
  <si>
    <t>27,0*((0,2+0,1)/2*1,1)*0,1</t>
  </si>
  <si>
    <t>1824694885</t>
  </si>
  <si>
    <t>627,85 "stoka</t>
  </si>
  <si>
    <t>113,4 " odbočky z hlavních řadů</t>
  </si>
  <si>
    <t>-886684615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</si>
  <si>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</si>
  <si>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</si>
  <si>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1631668625</t>
  </si>
  <si>
    <t>Poznámka k položce:
Procento svislého podílu dle úvodu ceníku 001 zemní práce kapitola 8 
- v množství výkopku rýhy přes 100  m3 50 % z celkového výkopku</t>
  </si>
  <si>
    <t>(69,732+139,464+104,598)*0,5 "stoka</t>
  </si>
  <si>
    <t>(11,287+22,574+16,931)*0,5 "odbočky z hlavních řadů</t>
  </si>
  <si>
    <t>161101151</t>
  </si>
  <si>
    <t>Svislé přemístění výkopku  bez naložení do dopravní nádoby avšak s vyprázdněním dopravní nádoby na hromadu nebo do dopravního prostředku z horniny tř. 5 až 7, při hloubce výkopu přes 1 do 2,5 m</t>
  </si>
  <si>
    <t>2020369339</t>
  </si>
  <si>
    <t>34,866*0,5</t>
  </si>
  <si>
    <t>5,644*0,5</t>
  </si>
  <si>
    <t>1044454328</t>
  </si>
  <si>
    <t xml:space="preserve">76,57*2 "stoka </t>
  </si>
  <si>
    <t>1153718211</t>
  </si>
  <si>
    <t>69,732+139,464+104,598 "výkop</t>
  </si>
  <si>
    <t>-76,57 "zpětný zásyp</t>
  </si>
  <si>
    <t>11,287+22,574+16,931</t>
  </si>
  <si>
    <t>340111634</t>
  </si>
  <si>
    <t>7*237,224</t>
  </si>
  <si>
    <t>7*50,792</t>
  </si>
  <si>
    <t>-396056444</t>
  </si>
  <si>
    <t xml:space="preserve">34,866 "stoka </t>
  </si>
  <si>
    <t>5,644 "odbočky z hlavních řadů</t>
  </si>
  <si>
    <t>154383167</t>
  </si>
  <si>
    <t xml:space="preserve">7*34,866 "stoka </t>
  </si>
  <si>
    <t>7*5,644 "odbočky z hlavních řadů</t>
  </si>
  <si>
    <t>-1227155848</t>
  </si>
  <si>
    <t>76,57</t>
  </si>
  <si>
    <t>-984675367</t>
  </si>
  <si>
    <t>237,224*1,9</t>
  </si>
  <si>
    <t>34,866*1,9</t>
  </si>
  <si>
    <t>50,792*1,9</t>
  </si>
  <si>
    <t>5,644*1,9</t>
  </si>
  <si>
    <t>-153478523</t>
  </si>
  <si>
    <t>129,04 "náhrada výkopku</t>
  </si>
  <si>
    <t>76,57 "zemina z výkopu</t>
  </si>
  <si>
    <t>35,34 "náhrada výkopku</t>
  </si>
  <si>
    <t>-355683460</t>
  </si>
  <si>
    <t>129,04*2 "náhrada výkopku</t>
  </si>
  <si>
    <t>35,34*2 "náhrada výkopku</t>
  </si>
  <si>
    <t>372999185</t>
  </si>
  <si>
    <t>81,6 "stoka</t>
  </si>
  <si>
    <t>13,12 "odbočky z hlavních řadů</t>
  </si>
  <si>
    <t>-1640452647</t>
  </si>
  <si>
    <t>94,72*2 'Přepočtené koeficientem množství</t>
  </si>
  <si>
    <t>-1007481051</t>
  </si>
  <si>
    <t>22,35*2,0</t>
  </si>
  <si>
    <t>597054197</t>
  </si>
  <si>
    <t>22,35*1,1</t>
  </si>
  <si>
    <t>529209683</t>
  </si>
  <si>
    <t>44,7+24,585</t>
  </si>
  <si>
    <t>-126245596</t>
  </si>
  <si>
    <t>69,285*0,02</t>
  </si>
  <si>
    <t>-302629025</t>
  </si>
  <si>
    <t xml:space="preserve">138,3*((0,2+0,1)/2*1,1) "stoka </t>
  </si>
  <si>
    <t>27,0*((0,2+0,1)/2*1,1) "odbočky z hlavních řadů</t>
  </si>
  <si>
    <t>576119019</t>
  </si>
  <si>
    <t>138,3</t>
  </si>
  <si>
    <t>27,0</t>
  </si>
  <si>
    <t>-1655747680</t>
  </si>
  <si>
    <t>-1744788996</t>
  </si>
  <si>
    <t xml:space="preserve">14,78 "stoka </t>
  </si>
  <si>
    <t>2,97 "odbočky z hlavních řadů</t>
  </si>
  <si>
    <t>67142928</t>
  </si>
  <si>
    <t>1+3</t>
  </si>
  <si>
    <t>364740730</t>
  </si>
  <si>
    <t>-1935312460</t>
  </si>
  <si>
    <t>1343186464</t>
  </si>
  <si>
    <t>4*PI*0,8*0,8*0,1</t>
  </si>
  <si>
    <t>234073975</t>
  </si>
  <si>
    <t xml:space="preserve">20,9*1,1 "stoka </t>
  </si>
  <si>
    <t>9,0*1,1 "odbočky z hlavních řadů</t>
  </si>
  <si>
    <t>-1952270422</t>
  </si>
  <si>
    <t>-1711598058</t>
  </si>
  <si>
    <t>-54196899</t>
  </si>
  <si>
    <t>939688133</t>
  </si>
  <si>
    <t>-1064352067</t>
  </si>
  <si>
    <t>-1763681118</t>
  </si>
  <si>
    <t>370105887</t>
  </si>
  <si>
    <t>-1732864675</t>
  </si>
  <si>
    <t>-1148361121</t>
  </si>
  <si>
    <t>1421903356</t>
  </si>
  <si>
    <t>-2073859573</t>
  </si>
  <si>
    <t>552515213</t>
  </si>
  <si>
    <t>138,3*1,015 'Přepočtené koeficientem množství</t>
  </si>
  <si>
    <t>-1338528738</t>
  </si>
  <si>
    <t>822125102</t>
  </si>
  <si>
    <t>-760369298</t>
  </si>
  <si>
    <t>-1351105004</t>
  </si>
  <si>
    <t>1976082158</t>
  </si>
  <si>
    <t>1836357879</t>
  </si>
  <si>
    <t>825639406</t>
  </si>
  <si>
    <t>-1576970784</t>
  </si>
  <si>
    <t>1973460651</t>
  </si>
  <si>
    <t>1608445769</t>
  </si>
  <si>
    <t>4+4</t>
  </si>
  <si>
    <t>862302573</t>
  </si>
  <si>
    <t>-1475513770</t>
  </si>
  <si>
    <t>99499816</t>
  </si>
  <si>
    <t>1403622135</t>
  </si>
  <si>
    <t>-578234773</t>
  </si>
  <si>
    <t>-1603326858</t>
  </si>
  <si>
    <t>-502885509</t>
  </si>
  <si>
    <t>-1248586880</t>
  </si>
  <si>
    <t>-1890961514</t>
  </si>
  <si>
    <t>-238427309</t>
  </si>
  <si>
    <t>-1618513017</t>
  </si>
  <si>
    <t>2*1,0 "stoka</t>
  </si>
  <si>
    <t>1955451409</t>
  </si>
  <si>
    <t>1027124162</t>
  </si>
  <si>
    <t>340262690</t>
  </si>
  <si>
    <t>5*0,15</t>
  </si>
  <si>
    <t>-1208376477</t>
  </si>
  <si>
    <t>1,0*1,1*0,58 "místní asf stoka</t>
  </si>
  <si>
    <t>157,245*0,58 "dle položky odstranění podkladu z kameniva tl. 400 mm</t>
  </si>
  <si>
    <t>1,1*0,22 "dle položky odstranění podkladu živičných tl. 100 mm</t>
  </si>
  <si>
    <t>1,5*0,103 "dle položky frézování živičného krytu tl. 40 mm</t>
  </si>
  <si>
    <t>-1919903593</t>
  </si>
  <si>
    <t>16*157,245*0,58 "dle položky odstranění podkladu z kameniva tl. 400 mm</t>
  </si>
  <si>
    <t>16*1,1*0,22 "dle položky odstranění podkladu živičných tl. 100 mm</t>
  </si>
  <si>
    <t>16*1,5*0,103 "dle položky frézování živičného krytu tl. 40 mm</t>
  </si>
  <si>
    <t>-272414726</t>
  </si>
  <si>
    <t>608114183</t>
  </si>
  <si>
    <t>-699027136</t>
  </si>
  <si>
    <t>700634330</t>
  </si>
  <si>
    <t>06 - Stoka A-2</t>
  </si>
  <si>
    <t>OST - Ostatní</t>
  </si>
  <si>
    <t>-1438307811</t>
  </si>
  <si>
    <t>31,05*1,1 "místní asf</t>
  </si>
  <si>
    <t>3,0*1,1 "místní asf</t>
  </si>
  <si>
    <t>-989491290</t>
  </si>
  <si>
    <t>61,35*1,1 "štěrk</t>
  </si>
  <si>
    <t>15,0*1,1 "štěrk</t>
  </si>
  <si>
    <t>-408970584</t>
  </si>
  <si>
    <t>-397828571</t>
  </si>
  <si>
    <t>31,05*1,5 "místní asf</t>
  </si>
  <si>
    <t>3,0*1,5 "místní asf</t>
  </si>
  <si>
    <t>-780306793</t>
  </si>
  <si>
    <t>119,0/10,0*24</t>
  </si>
  <si>
    <t>18,0/10,0*24</t>
  </si>
  <si>
    <t>272704413</t>
  </si>
  <si>
    <t>119,0/10,0</t>
  </si>
  <si>
    <t>18,0/10,0</t>
  </si>
  <si>
    <t>-507880146</t>
  </si>
  <si>
    <t>2*6*1,1</t>
  </si>
  <si>
    <t>-922959628</t>
  </si>
  <si>
    <t>6*1,1</t>
  </si>
  <si>
    <t>-1181949086</t>
  </si>
  <si>
    <t>43650737</t>
  </si>
  <si>
    <t>26,6*1,1*0,2 "stoka</t>
  </si>
  <si>
    <t>-1926424027</t>
  </si>
  <si>
    <t>(2+4)*2*0,5*1,1*(2,24+0,15)</t>
  </si>
  <si>
    <t>(6+6+6)*2*0,5*1,1*(2,0+0,15)</t>
  </si>
  <si>
    <t>-1837543586</t>
  </si>
  <si>
    <t>278,7*0,2</t>
  </si>
  <si>
    <t>119,0*((0,2+0,1)/2*1,1)*0,2</t>
  </si>
  <si>
    <t>32,37*0,2</t>
  </si>
  <si>
    <t>18,0*((0,2+0,1)/2*1,1)*0,2</t>
  </si>
  <si>
    <t>1108331738</t>
  </si>
  <si>
    <t>278,7*0,4</t>
  </si>
  <si>
    <t>119,0*((0,2+0,1)/2*1,1)*0,4</t>
  </si>
  <si>
    <t>32,37*0,4</t>
  </si>
  <si>
    <t>18,0*((0,2+0,1)/2*1,1)*0,4</t>
  </si>
  <si>
    <t>2117708214</t>
  </si>
  <si>
    <t>133,47*0,3 'Přepočtené koeficientem množství</t>
  </si>
  <si>
    <t>333478304</t>
  </si>
  <si>
    <t>278,7*0,3</t>
  </si>
  <si>
    <t>119,0*((0,2+0,1)/2*1,1)*0,3</t>
  </si>
  <si>
    <t>32,37*0,3</t>
  </si>
  <si>
    <t>18,0*((0,2+0,1)/2*1,1)*0,3</t>
  </si>
  <si>
    <t>1099214017</t>
  </si>
  <si>
    <t>100,103*0,3 'Přepočtené koeficientem množství</t>
  </si>
  <si>
    <t>380097961</t>
  </si>
  <si>
    <t>278,7*0,1</t>
  </si>
  <si>
    <t>119,0*((0,2+0,1)/2*1,1)*0,1</t>
  </si>
  <si>
    <t>32,37*0,1</t>
  </si>
  <si>
    <t>18,0*((0,2+0,1)/2*1,1)*0,1</t>
  </si>
  <si>
    <t>1299069825</t>
  </si>
  <si>
    <t>534,22 "stoka</t>
  </si>
  <si>
    <t>72,0 " odbočky z hlavních řadů</t>
  </si>
  <si>
    <t>54475272</t>
  </si>
  <si>
    <t>514218686</t>
  </si>
  <si>
    <t>(59,667+119,334+89,501)*0,5 "stoka</t>
  </si>
  <si>
    <t>(7,068+14,136+10,602)*0,5 "odbočky z hlavních řadů</t>
  </si>
  <si>
    <t>1846606908</t>
  </si>
  <si>
    <t>29,834*0,5</t>
  </si>
  <si>
    <t>3,534*0,5</t>
  </si>
  <si>
    <t>1559909896</t>
  </si>
  <si>
    <t xml:space="preserve">40,05*2 "stoka </t>
  </si>
  <si>
    <t>-570846284</t>
  </si>
  <si>
    <t>59,667+119,334+89,501 "výkop</t>
  </si>
  <si>
    <t>-40,05 "zpětný zásyp</t>
  </si>
  <si>
    <t>7,068+14,136+10,602</t>
  </si>
  <si>
    <t>478618778</t>
  </si>
  <si>
    <t>7*228,452</t>
  </si>
  <si>
    <t>7*31,806</t>
  </si>
  <si>
    <t>1043053154</t>
  </si>
  <si>
    <t xml:space="preserve">29,834 "stoka </t>
  </si>
  <si>
    <t>3,534 "odbočky z hlavních řadů</t>
  </si>
  <si>
    <t>886155765</t>
  </si>
  <si>
    <t xml:space="preserve">7*29,834 "stoka </t>
  </si>
  <si>
    <t>7*3,534 "odbočky z hlavních řadů</t>
  </si>
  <si>
    <t>-971386272</t>
  </si>
  <si>
    <t>40,05</t>
  </si>
  <si>
    <t>-1632827049</t>
  </si>
  <si>
    <t>228,452*1,9</t>
  </si>
  <si>
    <t>31,806*1,9</t>
  </si>
  <si>
    <t>29,834*1,9</t>
  </si>
  <si>
    <t>3,534*1,9</t>
  </si>
  <si>
    <t>-1508839175</t>
  </si>
  <si>
    <t>134,21 "náhrada výkopku</t>
  </si>
  <si>
    <t>40,05 "zemina z výkopu</t>
  </si>
  <si>
    <t>21,29 "náhrada výkopku</t>
  </si>
  <si>
    <t>1810665151</t>
  </si>
  <si>
    <t>134,21*2 "náhrada výkopku</t>
  </si>
  <si>
    <t>21,29*2 "náhrada výkopku</t>
  </si>
  <si>
    <t>906510925</t>
  </si>
  <si>
    <t>69,65 "stoka</t>
  </si>
  <si>
    <t>8,75 "odbočky z hlavních řadů</t>
  </si>
  <si>
    <t>-1452184582</t>
  </si>
  <si>
    <t>78,4*2 'Přepočtené koeficientem množství</t>
  </si>
  <si>
    <t>-602602569</t>
  </si>
  <si>
    <t>26,6*2,0</t>
  </si>
  <si>
    <t>-1023813622</t>
  </si>
  <si>
    <t>26,6*1,1</t>
  </si>
  <si>
    <t>-999548232</t>
  </si>
  <si>
    <t>53,2+29,26</t>
  </si>
  <si>
    <t>-552701535</t>
  </si>
  <si>
    <t>82,46*0,02</t>
  </si>
  <si>
    <t>-1069795296</t>
  </si>
  <si>
    <t xml:space="preserve">119,0*((0,2+0,1)/2*1,1) "stoka </t>
  </si>
  <si>
    <t>18,0*((0,2+0,1)/2*1,1) "odbočky z hlavních řadů</t>
  </si>
  <si>
    <t>33895002</t>
  </si>
  <si>
    <t>119,0</t>
  </si>
  <si>
    <t>18,0</t>
  </si>
  <si>
    <t>-1211991665</t>
  </si>
  <si>
    <t>1416952705</t>
  </si>
  <si>
    <t xml:space="preserve">12,61 "stoka </t>
  </si>
  <si>
    <t>1,98 "odbočky z hlavních řadů</t>
  </si>
  <si>
    <t>-776622556</t>
  </si>
  <si>
    <t>2+3+3</t>
  </si>
  <si>
    <t>486875570</t>
  </si>
  <si>
    <t>1421228886</t>
  </si>
  <si>
    <t>925497457</t>
  </si>
  <si>
    <t>-1185189192</t>
  </si>
  <si>
    <t>-335808737</t>
  </si>
  <si>
    <t xml:space="preserve">61,35*1,1 "stoka </t>
  </si>
  <si>
    <t>15,0*1,1 "odbočky z hlavních řadů</t>
  </si>
  <si>
    <t>478537162</t>
  </si>
  <si>
    <t>-1099182591</t>
  </si>
  <si>
    <t>-845974750</t>
  </si>
  <si>
    <t>odbočky</t>
  </si>
  <si>
    <t>3,0*1,1</t>
  </si>
  <si>
    <t>-414050304</t>
  </si>
  <si>
    <t>-311381074</t>
  </si>
  <si>
    <t>-1802576922</t>
  </si>
  <si>
    <t>1801998134</t>
  </si>
  <si>
    <t>-1233969635</t>
  </si>
  <si>
    <t>-1797085526</t>
  </si>
  <si>
    <t>-1970810921</t>
  </si>
  <si>
    <t>-1198439280</t>
  </si>
  <si>
    <t>-1973731534</t>
  </si>
  <si>
    <t>119*1,015 'Přepočtené koeficientem množství</t>
  </si>
  <si>
    <t>970026288</t>
  </si>
  <si>
    <t>-2007729070</t>
  </si>
  <si>
    <t>640803287</t>
  </si>
  <si>
    <t>1536998049</t>
  </si>
  <si>
    <t>940435610</t>
  </si>
  <si>
    <t>-1974390452</t>
  </si>
  <si>
    <t>-1015230859</t>
  </si>
  <si>
    <t>-296334418</t>
  </si>
  <si>
    <t>-1836310644</t>
  </si>
  <si>
    <t>1533033299</t>
  </si>
  <si>
    <t>3+4</t>
  </si>
  <si>
    <t>1067539573</t>
  </si>
  <si>
    <t>-1046684566</t>
  </si>
  <si>
    <t>-1491771281</t>
  </si>
  <si>
    <t>-992056566</t>
  </si>
  <si>
    <t>1052560902</t>
  </si>
  <si>
    <t>92391113</t>
  </si>
  <si>
    <t>-1466848837</t>
  </si>
  <si>
    <t>875335740</t>
  </si>
  <si>
    <t>651317542</t>
  </si>
  <si>
    <t>46326590</t>
  </si>
  <si>
    <t>-807333214</t>
  </si>
  <si>
    <t>2*31,05 "stoka</t>
  </si>
  <si>
    <t>2*3,0 "odbočky z hlavních řadů</t>
  </si>
  <si>
    <t>2067755389</t>
  </si>
  <si>
    <t>-149126415</t>
  </si>
  <si>
    <t>-722744976</t>
  </si>
  <si>
    <t>4*0,15</t>
  </si>
  <si>
    <t>-613594404</t>
  </si>
  <si>
    <t>31,05*1,1*0,58 "stoka</t>
  </si>
  <si>
    <t>3,0*1,1*0,58 "odbočky z hlavních řadů</t>
  </si>
  <si>
    <t>121,44*0,58 "dle položky odstranění podkladu z kameniva tl. 400 mm</t>
  </si>
  <si>
    <t>37,455*0,22 "dle položky odstranění podkladu živičných tl. 100 mm</t>
  </si>
  <si>
    <t>51,075*0,103 "dle položky frézování živičného krytu tl. 40 mm</t>
  </si>
  <si>
    <t>-1077188094</t>
  </si>
  <si>
    <t>16*121,44*0,58 "dle položky odstranění podkladu z kameniva tl. 400 mm</t>
  </si>
  <si>
    <t>16*37,455*0,22 "dle položky odstranění podkladu živičných tl. 100 mm</t>
  </si>
  <si>
    <t>16*51,075*0,103 "dle položky frézování živičného krytu tl. 40 mm</t>
  </si>
  <si>
    <t>-1316216795</t>
  </si>
  <si>
    <t>-1983119812</t>
  </si>
  <si>
    <t>-346257432</t>
  </si>
  <si>
    <t>644639050</t>
  </si>
  <si>
    <t>OST</t>
  </si>
  <si>
    <t>Ostatní</t>
  </si>
  <si>
    <t>R001</t>
  </si>
  <si>
    <t>Přesazení stromku</t>
  </si>
  <si>
    <t>kpl</t>
  </si>
  <si>
    <t>512</t>
  </si>
  <si>
    <t>-1464033406</t>
  </si>
  <si>
    <t>vyzvednutí, přemístění do 300 m a zpět, zalití</t>
  </si>
  <si>
    <t>vyzvednutí z místa dočasného uložení</t>
  </si>
  <si>
    <t>zpětné vysazení</t>
  </si>
  <si>
    <t>07 - Stoka A-3</t>
  </si>
  <si>
    <t>-1938407910</t>
  </si>
  <si>
    <t>1,7*1,1 "místní asf</t>
  </si>
  <si>
    <t>-1409219906</t>
  </si>
  <si>
    <t>13,7*1,1 "štěrk</t>
  </si>
  <si>
    <t>3,0*1,1 "štěrk</t>
  </si>
  <si>
    <t>-445302505</t>
  </si>
  <si>
    <t>237997357</t>
  </si>
  <si>
    <t>1,7*1,5 "místní asf</t>
  </si>
  <si>
    <t>-950140950</t>
  </si>
  <si>
    <t>63,4/10,0*24</t>
  </si>
  <si>
    <t>6,0/10,0*24</t>
  </si>
  <si>
    <t>-1631549984</t>
  </si>
  <si>
    <t>63,4/10,0</t>
  </si>
  <si>
    <t>6,0/10,0</t>
  </si>
  <si>
    <t>1597879046</t>
  </si>
  <si>
    <t>2*2*1,1</t>
  </si>
  <si>
    <t>1429164396</t>
  </si>
  <si>
    <t>93288420</t>
  </si>
  <si>
    <t>409377538</t>
  </si>
  <si>
    <t>48,0*1,1*0,2 "stoka</t>
  </si>
  <si>
    <t>3,0*1,1*0,2 "odbočky z hlavních řadů</t>
  </si>
  <si>
    <t>-1285908440</t>
  </si>
  <si>
    <t>(2+1)*2*0,5*1,1*(2,31+0,15)</t>
  </si>
  <si>
    <t>(2+2+2)*2*0,5*1,1*(2,0+0,15)</t>
  </si>
  <si>
    <t>1317772996</t>
  </si>
  <si>
    <t>160,62*0,2</t>
  </si>
  <si>
    <t>63,4*((0,2+0,1)/2*1,1)*0,2</t>
  </si>
  <si>
    <t>11,39*0,2</t>
  </si>
  <si>
    <t>6,0*((0,2+0,1)/2*1,1)*0,2</t>
  </si>
  <si>
    <t>581232545</t>
  </si>
  <si>
    <t>160,62*0,4</t>
  </si>
  <si>
    <t>63,4*((0,2+0,1)/2*1,1)*0,4</t>
  </si>
  <si>
    <t>11,39*0,4</t>
  </si>
  <si>
    <t>6,0*((0,2+0,1)/2*1,1)*0,4</t>
  </si>
  <si>
    <t>960697203</t>
  </si>
  <si>
    <t>73,384*0,3 'Přepočtené koeficientem množství</t>
  </si>
  <si>
    <t>-1085719611</t>
  </si>
  <si>
    <t>160,62*0,3</t>
  </si>
  <si>
    <t>63,4*((0,2+0,1)/2*1,1)*0,3</t>
  </si>
  <si>
    <t>11,39*0,3</t>
  </si>
  <si>
    <t>6,0*((0,2+0,1)/2*1,1)*0,3</t>
  </si>
  <si>
    <t>1215914080</t>
  </si>
  <si>
    <t>55,038*0,3 'Přepočtené koeficientem množství</t>
  </si>
  <si>
    <t>972282275</t>
  </si>
  <si>
    <t>160,62*0,1</t>
  </si>
  <si>
    <t>63,4*((0,2+0,1)/2*1,1)*0,1</t>
  </si>
  <si>
    <t>11,39*0,1</t>
  </si>
  <si>
    <t>6,0*((0,2+0,1)/2*1,1)*0,1</t>
  </si>
  <si>
    <t>-311209898</t>
  </si>
  <si>
    <t>292,6 "stoka</t>
  </si>
  <si>
    <t>24,0 " odbočky z hlavních řadů</t>
  </si>
  <si>
    <t>241513721</t>
  </si>
  <si>
    <t>-758063120</t>
  </si>
  <si>
    <t>(34,216+68,432+51,324)*0,5 "stoka</t>
  </si>
  <si>
    <t>(2,476+4,952+3,714)*0,5 "odbočky z hlavních řadů</t>
  </si>
  <si>
    <t>-771292242</t>
  </si>
  <si>
    <t>17,108*0,5</t>
  </si>
  <si>
    <t>1,238*0,5</t>
  </si>
  <si>
    <t>1733847141</t>
  </si>
  <si>
    <t xml:space="preserve">77,81*2 "stoka </t>
  </si>
  <si>
    <t>4,09*2 "odbočky z hlavních řadů</t>
  </si>
  <si>
    <t>1624937375</t>
  </si>
  <si>
    <t>34,216+68,432+51,324 "výkop</t>
  </si>
  <si>
    <t>-77,81 "zpětný zásyp</t>
  </si>
  <si>
    <t>2,476+4,952+3,714 "výkop</t>
  </si>
  <si>
    <t>-4,09 "zpětný zásyp</t>
  </si>
  <si>
    <t>-1317476286</t>
  </si>
  <si>
    <t>7*76,162</t>
  </si>
  <si>
    <t>7*7,052</t>
  </si>
  <si>
    <t>-2051103667</t>
  </si>
  <si>
    <t xml:space="preserve">17,108"stoka </t>
  </si>
  <si>
    <t>1,238 "odbočky z hlavních řadů</t>
  </si>
  <si>
    <t>-1575263029</t>
  </si>
  <si>
    <t xml:space="preserve">7*17,108 "stoka </t>
  </si>
  <si>
    <t>7*1,238 "odbočky z hlavních řadů</t>
  </si>
  <si>
    <t>1541773010</t>
  </si>
  <si>
    <t xml:space="preserve">77,81 "stoka </t>
  </si>
  <si>
    <t>4,09 "odbočky z hlavních řadů</t>
  </si>
  <si>
    <t>1007018939</t>
  </si>
  <si>
    <t>76,162*1,9</t>
  </si>
  <si>
    <t>17,108*1,9</t>
  </si>
  <si>
    <t>7,052*1,9</t>
  </si>
  <si>
    <t>1,238*1,9</t>
  </si>
  <si>
    <t>890525190</t>
  </si>
  <si>
    <t>27,01 "náhrada výkopku</t>
  </si>
  <si>
    <t>77,81 "zemina z výkopu</t>
  </si>
  <si>
    <t>3,6 "náhrada výkopku</t>
  </si>
  <si>
    <t>4,09 "zemina z výkopu</t>
  </si>
  <si>
    <t>1825452694</t>
  </si>
  <si>
    <t>27,01*2 "náhrada výkopku</t>
  </si>
  <si>
    <t>3,6*2 "náhrada výkopku</t>
  </si>
  <si>
    <t>-1451822738</t>
  </si>
  <si>
    <t>37,38 "stoka</t>
  </si>
  <si>
    <t>2,92 "odbočky z hlavních řadů</t>
  </si>
  <si>
    <t>-2123998872</t>
  </si>
  <si>
    <t>40,3*2 'Přepočtené koeficientem množství</t>
  </si>
  <si>
    <t>170919383</t>
  </si>
  <si>
    <t>48,0*2,0</t>
  </si>
  <si>
    <t>3,0*2,0</t>
  </si>
  <si>
    <t>1541677049</t>
  </si>
  <si>
    <t>48,0*1,1</t>
  </si>
  <si>
    <t>-397519210</t>
  </si>
  <si>
    <t>102,0+56,1</t>
  </si>
  <si>
    <t>-1749627703</t>
  </si>
  <si>
    <t>158,1*0,02</t>
  </si>
  <si>
    <t>976585784</t>
  </si>
  <si>
    <t xml:space="preserve">63,4,0*((0,2+0,1)/2*1,1) "stoka </t>
  </si>
  <si>
    <t>6,0*((0,2+0,1)/2*1,1) "odbočky z hlavních řadů</t>
  </si>
  <si>
    <t>-1691433926</t>
  </si>
  <si>
    <t>63,4</t>
  </si>
  <si>
    <t>6,0</t>
  </si>
  <si>
    <t>1013581343</t>
  </si>
  <si>
    <t>-1760916947</t>
  </si>
  <si>
    <t xml:space="preserve">6,77 "stoka </t>
  </si>
  <si>
    <t>0,66 "odbočky z hlavních řadů</t>
  </si>
  <si>
    <t>-1426248289</t>
  </si>
  <si>
    <t>-1222088170</t>
  </si>
  <si>
    <t>-1647866456</t>
  </si>
  <si>
    <t>-1008334681</t>
  </si>
  <si>
    <t>1664357838</t>
  </si>
  <si>
    <t>2*PI*0,8*0,8*0,1</t>
  </si>
  <si>
    <t>-15835184</t>
  </si>
  <si>
    <t xml:space="preserve">13,7*1,1 "stoka </t>
  </si>
  <si>
    <t>3,0*1,1 "odbočky z hlavních řadů</t>
  </si>
  <si>
    <t>228150428</t>
  </si>
  <si>
    <t xml:space="preserve">1,7*1,1 "stoka </t>
  </si>
  <si>
    <t>-187261726</t>
  </si>
  <si>
    <t>386352139</t>
  </si>
  <si>
    <t>113023429</t>
  </si>
  <si>
    <t>-521691323</t>
  </si>
  <si>
    <t>1616030729</t>
  </si>
  <si>
    <t>210663793</t>
  </si>
  <si>
    <t>1832953665</t>
  </si>
  <si>
    <t>1192245417</t>
  </si>
  <si>
    <t>1354723434</t>
  </si>
  <si>
    <t>-1588236916</t>
  </si>
  <si>
    <t>-2011660954</t>
  </si>
  <si>
    <t>63,4*1,015 'Přepočtené koeficientem množství</t>
  </si>
  <si>
    <t>1521929537</t>
  </si>
  <si>
    <t>-1580422201</t>
  </si>
  <si>
    <t>992552484</t>
  </si>
  <si>
    <t>-958010396</t>
  </si>
  <si>
    <t>1871666863</t>
  </si>
  <si>
    <t>-96131806</t>
  </si>
  <si>
    <t>-238775023</t>
  </si>
  <si>
    <t>-676568432</t>
  </si>
  <si>
    <t>2+2</t>
  </si>
  <si>
    <t>1263033048</t>
  </si>
  <si>
    <t>-2027869346</t>
  </si>
  <si>
    <t>1447295350</t>
  </si>
  <si>
    <t>-1141952461</t>
  </si>
  <si>
    <t>-926709545</t>
  </si>
  <si>
    <t>-176491143</t>
  </si>
  <si>
    <t>-1951772227</t>
  </si>
  <si>
    <t>737183339</t>
  </si>
  <si>
    <t>1+1</t>
  </si>
  <si>
    <t>12433297</t>
  </si>
  <si>
    <t>-710082913</t>
  </si>
  <si>
    <t>1262966463</t>
  </si>
  <si>
    <t>2*1,7 "stoka</t>
  </si>
  <si>
    <t>-1097488482</t>
  </si>
  <si>
    <t>1076796395</t>
  </si>
  <si>
    <t>-412541705</t>
  </si>
  <si>
    <t>1,7*1,1*0,58 "stoka</t>
  </si>
  <si>
    <t>20,24*0,58 "dle položky odstranění podkladu z kameniva tl. 400 mm</t>
  </si>
  <si>
    <t>1,87*0,22 "dle položky odstranění podkladu živičných tl. 100 mm</t>
  </si>
  <si>
    <t>2,55*0,103 "dle položky frézování živičného krytu tl. 40 mm</t>
  </si>
  <si>
    <t>-305800139</t>
  </si>
  <si>
    <t>16*20,24*0,58 "dle položky odstranění podkladu z kameniva tl. 400 mm</t>
  </si>
  <si>
    <t>16*1,87*0,22 "dle položky odstranění podkladu živičných tl. 100 mm</t>
  </si>
  <si>
    <t>16*2,55*0,103 "dle položky frézování živičného krytu tl. 40 mm</t>
  </si>
  <si>
    <t>-68215889</t>
  </si>
  <si>
    <t>276246542</t>
  </si>
  <si>
    <t>1039603472</t>
  </si>
  <si>
    <t>-1275608988</t>
  </si>
  <si>
    <t>-463714118</t>
  </si>
  <si>
    <t>08 - Stoka A-4</t>
  </si>
  <si>
    <t>235004071</t>
  </si>
  <si>
    <t>0,5*1,5</t>
  </si>
  <si>
    <t>-383686464</t>
  </si>
  <si>
    <t>0,5*1,1 "dlažba odbočky z hlavních řadů</t>
  </si>
  <si>
    <t>155,5*1,1 "sus stoka</t>
  </si>
  <si>
    <t>15,0*1,1 "sus odbočky z hlavních řadů</t>
  </si>
  <si>
    <t>11724983</t>
  </si>
  <si>
    <t>84,7*1,1 "místní asf stoka</t>
  </si>
  <si>
    <t>14,5*1,1 "místní asf odbočky z hlavních řadů</t>
  </si>
  <si>
    <t>-2128621909</t>
  </si>
  <si>
    <t>84,7*1,1 "místní asf</t>
  </si>
  <si>
    <t>155,5*1,1 "sus</t>
  </si>
  <si>
    <t>14,5*1,1 "místní asf</t>
  </si>
  <si>
    <t>15,0*1,1 "sus</t>
  </si>
  <si>
    <t>-829185582</t>
  </si>
  <si>
    <t>155,5*2,1 "sus</t>
  </si>
  <si>
    <t>15,0*2,1 "sus</t>
  </si>
  <si>
    <t>-452803987</t>
  </si>
  <si>
    <t>84,7*1,5 "místní asf</t>
  </si>
  <si>
    <t>2*155,5*2,5 "sus</t>
  </si>
  <si>
    <t>14,5*1,5 "místní asf</t>
  </si>
  <si>
    <t>-1309657291</t>
  </si>
  <si>
    <t>10*2,0 "odbočky z hlavních řadů</t>
  </si>
  <si>
    <t>-1921836901</t>
  </si>
  <si>
    <t>240,2/10,0*24</t>
  </si>
  <si>
    <t>30,0/10,0*24</t>
  </si>
  <si>
    <t>2089992288</t>
  </si>
  <si>
    <t>240,2/10,0</t>
  </si>
  <si>
    <t>30,0/10,0</t>
  </si>
  <si>
    <t>1058335267</t>
  </si>
  <si>
    <t>2*10*1,1</t>
  </si>
  <si>
    <t>-2087934151</t>
  </si>
  <si>
    <t>1966796688</t>
  </si>
  <si>
    <t>10*1,1</t>
  </si>
  <si>
    <t>-1151070354</t>
  </si>
  <si>
    <t>(3+2+3)*2*0,5*1,1*(2,91+0,15)</t>
  </si>
  <si>
    <t>(10+10+10)*2*0,5*1,1*(2,3+0,15)</t>
  </si>
  <si>
    <t>-583885996</t>
  </si>
  <si>
    <t>715,95*0,2</t>
  </si>
  <si>
    <t>240,2*((0,2+0,1)/2*1,1)*0,2</t>
  </si>
  <si>
    <t>61,39*0,2</t>
  </si>
  <si>
    <t>30,0*((0,2+0,1)/2*1,1)*0,2</t>
  </si>
  <si>
    <t>-1356114811</t>
  </si>
  <si>
    <t>715,95*0,4</t>
  </si>
  <si>
    <t>240,2*((0,2+0,1)/2*1,1)*0,4</t>
  </si>
  <si>
    <t>61,39*0,4</t>
  </si>
  <si>
    <t>30,0*((0,2+0,1)/2*1,1)*0,4</t>
  </si>
  <si>
    <t>-91003062</t>
  </si>
  <si>
    <t>328,769*0,3 'Přepočtené koeficientem množství</t>
  </si>
  <si>
    <t>718287712</t>
  </si>
  <si>
    <t>715,95*0,3</t>
  </si>
  <si>
    <t>240,2*((0,2+0,1)/2*1,1)*0,3</t>
  </si>
  <si>
    <t>61,39*0,3</t>
  </si>
  <si>
    <t>30,0*((0,2+0,1)/2*1,1)*0,3</t>
  </si>
  <si>
    <t>1967397500</t>
  </si>
  <si>
    <t>246,577*0,3 'Přepočtené koeficientem množství</t>
  </si>
  <si>
    <t>-146390965</t>
  </si>
  <si>
    <t>715,95*0,1</t>
  </si>
  <si>
    <t>240,2*((0,2+0,1)/2*1,1)*0,1</t>
  </si>
  <si>
    <t>61,39*0,1</t>
  </si>
  <si>
    <t>30,0*((0,2+0,1)/2*1,1)*0,1</t>
  </si>
  <si>
    <t>699632708</t>
  </si>
  <si>
    <t>1400,30 "stoka</t>
  </si>
  <si>
    <t>138,0 "odbočky z hlavních řadů</t>
  </si>
  <si>
    <t>-1404582991</t>
  </si>
  <si>
    <t>1553138605</t>
  </si>
  <si>
    <t>(151,117+302,233+226,275)*0,55</t>
  </si>
  <si>
    <t>(13,268+26,536+19,902)*0,55</t>
  </si>
  <si>
    <t>29204330</t>
  </si>
  <si>
    <t>75,558*0,55</t>
  </si>
  <si>
    <t>6,634*0,55</t>
  </si>
  <si>
    <t>503289701</t>
  </si>
  <si>
    <t xml:space="preserve">151,117+302,233+226,275 "stoka </t>
  </si>
  <si>
    <t>13,268+26,536+19,902 "odbočky z hlavních řadů</t>
  </si>
  <si>
    <t>-430296984</t>
  </si>
  <si>
    <t>7*679,625</t>
  </si>
  <si>
    <t>7*59,706</t>
  </si>
  <si>
    <t>-261532855</t>
  </si>
  <si>
    <t xml:space="preserve">75,558 "stoka </t>
  </si>
  <si>
    <t>6,634 "odbočky z hlavních řadů</t>
  </si>
  <si>
    <t>-1384720618</t>
  </si>
  <si>
    <t>7*75,558</t>
  </si>
  <si>
    <t>7*6,634</t>
  </si>
  <si>
    <t>520632240</t>
  </si>
  <si>
    <t>679,625*1,9</t>
  </si>
  <si>
    <t>75,558*1,9</t>
  </si>
  <si>
    <t>59,706*1,9</t>
  </si>
  <si>
    <t>6,634*1,9</t>
  </si>
  <si>
    <t>2005828348</t>
  </si>
  <si>
    <t>503,19"náhrada výkopku</t>
  </si>
  <si>
    <t>42,91"náhrada výkopku</t>
  </si>
  <si>
    <t>561200929</t>
  </si>
  <si>
    <t>503,19*2,0</t>
  </si>
  <si>
    <t>42,91*2,0</t>
  </si>
  <si>
    <t>1672763662</t>
  </si>
  <si>
    <t>141,02 "stoka</t>
  </si>
  <si>
    <t>14,58 "odbočky z hlavních řadů</t>
  </si>
  <si>
    <t>-361957767</t>
  </si>
  <si>
    <t>155,6*2 'Přepočtené koeficientem množství</t>
  </si>
  <si>
    <t>-1427914977</t>
  </si>
  <si>
    <t xml:space="preserve">240,2*((0,2+0,1)/2*1,1) "stoka </t>
  </si>
  <si>
    <t>30,0*((0,2+0,1)/2*1,1) "odbočky z hlavních řadů</t>
  </si>
  <si>
    <t>-442874982</t>
  </si>
  <si>
    <t>240,2</t>
  </si>
  <si>
    <t>30,0</t>
  </si>
  <si>
    <t>154865040</t>
  </si>
  <si>
    <t>-1000040225</t>
  </si>
  <si>
    <t xml:space="preserve">25,24 "stoka </t>
  </si>
  <si>
    <t>3,3 "odbočky z hlavních řadů</t>
  </si>
  <si>
    <t>-1789124685</t>
  </si>
  <si>
    <t>0,5*1,5 "odbočky z hlavních řadů</t>
  </si>
  <si>
    <t>2019661265</t>
  </si>
  <si>
    <t>2+2+2+3</t>
  </si>
  <si>
    <t>2008280265</t>
  </si>
  <si>
    <t>-351920902</t>
  </si>
  <si>
    <t>209239614</t>
  </si>
  <si>
    <t>-1844062278</t>
  </si>
  <si>
    <t>-307351589</t>
  </si>
  <si>
    <t>-346172727</t>
  </si>
  <si>
    <t>270591181</t>
  </si>
  <si>
    <t>7*PI*0,8*0,8*0,1</t>
  </si>
  <si>
    <t>420799943</t>
  </si>
  <si>
    <t>0,5*1,1</t>
  </si>
  <si>
    <t>304516674</t>
  </si>
  <si>
    <t>2007871344</t>
  </si>
  <si>
    <t>84,7*1,1 "místní</t>
  </si>
  <si>
    <t xml:space="preserve">14,5*1,1 "místní asf </t>
  </si>
  <si>
    <t>-1028520928</t>
  </si>
  <si>
    <t>760319515</t>
  </si>
  <si>
    <t>155,5*1,1</t>
  </si>
  <si>
    <t>15,0*1,1</t>
  </si>
  <si>
    <t>-1643626058</t>
  </si>
  <si>
    <t>1446407583</t>
  </si>
  <si>
    <t>-1908921217</t>
  </si>
  <si>
    <t>-320992322</t>
  </si>
  <si>
    <t>14,0*1,5 "místní asf</t>
  </si>
  <si>
    <t>-2075684808</t>
  </si>
  <si>
    <t>-1107238454</t>
  </si>
  <si>
    <t>0,5*1,5 "10% náhrada</t>
  </si>
  <si>
    <t>-191918539</t>
  </si>
  <si>
    <t>0,75*0,1</t>
  </si>
  <si>
    <t>-590914657</t>
  </si>
  <si>
    <t>-447439801</t>
  </si>
  <si>
    <t>251176228</t>
  </si>
  <si>
    <t>1133709962</t>
  </si>
  <si>
    <t>240,2*1,015 'Přepočtené koeficientem množství</t>
  </si>
  <si>
    <t>-187843113</t>
  </si>
  <si>
    <t>237449357</t>
  </si>
  <si>
    <t>1192449698</t>
  </si>
  <si>
    <t>-1853790609</t>
  </si>
  <si>
    <t>-1662046887</t>
  </si>
  <si>
    <t>591767084</t>
  </si>
  <si>
    <t>1401312479</t>
  </si>
  <si>
    <t>516222122</t>
  </si>
  <si>
    <t>4+6+5</t>
  </si>
  <si>
    <t>123618407</t>
  </si>
  <si>
    <t>1069270250</t>
  </si>
  <si>
    <t>-706016511</t>
  </si>
  <si>
    <t>-1728766542</t>
  </si>
  <si>
    <t>998206458</t>
  </si>
  <si>
    <t>1176300700</t>
  </si>
  <si>
    <t>1270966666</t>
  </si>
  <si>
    <t>716709556</t>
  </si>
  <si>
    <t>451618312</t>
  </si>
  <si>
    <t>-319913145</t>
  </si>
  <si>
    <t>-2092132741</t>
  </si>
  <si>
    <t>3+2</t>
  </si>
  <si>
    <t>-153837861</t>
  </si>
  <si>
    <t>5524103102</t>
  </si>
  <si>
    <t>Kanalizační poklop litinový, rám samonivelační,  D 400 s odvětráním</t>
  </si>
  <si>
    <t>-1633623734</t>
  </si>
  <si>
    <t>-720623083</t>
  </si>
  <si>
    <t>1491614395</t>
  </si>
  <si>
    <t>20,0</t>
  </si>
  <si>
    <t>-861547550</t>
  </si>
  <si>
    <t>84,7*2 "místní asf</t>
  </si>
  <si>
    <t>2*(2,5+2,5) "sus</t>
  </si>
  <si>
    <t>14,5*2 "místní asf</t>
  </si>
  <si>
    <t>569367756</t>
  </si>
  <si>
    <t>454035140</t>
  </si>
  <si>
    <t>-961525348</t>
  </si>
  <si>
    <t>1050902444</t>
  </si>
  <si>
    <t>84,7*1,1*0,58 "místní asf</t>
  </si>
  <si>
    <t>155,5*1,1*0,58 "sus</t>
  </si>
  <si>
    <t>14,5*1,1*0,58 "místní asf</t>
  </si>
  <si>
    <t>15,0*1,1*0,58 "sus</t>
  </si>
  <si>
    <t>296,67*0,58 "dle položky odstranění podkladu z kameniva tl. 400 mm</t>
  </si>
  <si>
    <t>654,72*0,22 "dle položky odstranění podkladu živičných tl. 100 mm</t>
  </si>
  <si>
    <t>926,3*0,103 "dle položky frézování živičného krytu tl. 40 mm</t>
  </si>
  <si>
    <t>228244522</t>
  </si>
  <si>
    <t>16*296,67*0,58 "dle položky odstranění podkladu z kameniva tl. 400 mm</t>
  </si>
  <si>
    <t>16*654,72*0,22 "dle položky odstranění podkladu živičných tl. 100 mm</t>
  </si>
  <si>
    <t>16*926,3*0,103 "dle položky frézování živičného krytu tl. 40 mm</t>
  </si>
  <si>
    <t>915134178</t>
  </si>
  <si>
    <t>-83379135</t>
  </si>
  <si>
    <t>-1214481562</t>
  </si>
  <si>
    <t>195786200</t>
  </si>
  <si>
    <t>09 - Stoka A-4-1</t>
  </si>
  <si>
    <t>-364193564</t>
  </si>
  <si>
    <t>89,0*1,1 "sus stoka</t>
  </si>
  <si>
    <t>-613453134</t>
  </si>
  <si>
    <t>89,0*1,1 "sus</t>
  </si>
  <si>
    <t>819820811</t>
  </si>
  <si>
    <t>89,0*2,1 "sus</t>
  </si>
  <si>
    <t>554481930</t>
  </si>
  <si>
    <t>2*89,0*2,5 "sus</t>
  </si>
  <si>
    <t>1920168559</t>
  </si>
  <si>
    <t>3*2,0 "odbočky z hlavních řadů</t>
  </si>
  <si>
    <t>1941769147</t>
  </si>
  <si>
    <t>89,0/10,0*24</t>
  </si>
  <si>
    <t>9,0/10,0*24</t>
  </si>
  <si>
    <t>536650621</t>
  </si>
  <si>
    <t>89,0/10,0</t>
  </si>
  <si>
    <t>9,0/10,0</t>
  </si>
  <si>
    <t>733962520</t>
  </si>
  <si>
    <t>2*3*1,1</t>
  </si>
  <si>
    <t>-717355334</t>
  </si>
  <si>
    <t>-752885820</t>
  </si>
  <si>
    <t>(1)*2*0,5*1,1*(2,86+0,15)</t>
  </si>
  <si>
    <t>(3+3+3)*2*0,5*1,1*(2,2+0,15)</t>
  </si>
  <si>
    <t>775156196</t>
  </si>
  <si>
    <t>261,83*0,2</t>
  </si>
  <si>
    <t>89,0*((0,2+0,1)/2*1,1)*0,2</t>
  </si>
  <si>
    <t>17,42*0,2</t>
  </si>
  <si>
    <t>9,0*((0,2+0,1)/2*1,1)*0,2</t>
  </si>
  <si>
    <t>1496034801</t>
  </si>
  <si>
    <t>261,83*0,4</t>
  </si>
  <si>
    <t>89,0*((0,2+0,1)/2*1,1)*0,4</t>
  </si>
  <si>
    <t>17,42*0,4</t>
  </si>
  <si>
    <t>9,0*((0,2+0,1)/2*1,1)*0,4</t>
  </si>
  <si>
    <t>1712649615</t>
  </si>
  <si>
    <t>118,168*0,3 'Přepočtené koeficientem množství</t>
  </si>
  <si>
    <t>146355881</t>
  </si>
  <si>
    <t>261,83*0,3</t>
  </si>
  <si>
    <t>89,0*((0,2+0,1)/2*1,1)*0,3</t>
  </si>
  <si>
    <t>17,42*0,3</t>
  </si>
  <si>
    <t>9,0*((0,2+0,1)/2*1,1)*0,3</t>
  </si>
  <si>
    <t>-1425088631</t>
  </si>
  <si>
    <t>88,627*0,3 'Přepočtené koeficientem množství</t>
  </si>
  <si>
    <t>1956376616</t>
  </si>
  <si>
    <t>261,83*0,1</t>
  </si>
  <si>
    <t>89,0*((0,2+0,1)/2*1,1)*0,1</t>
  </si>
  <si>
    <t>17,42*0,1</t>
  </si>
  <si>
    <t>9,0*((0,2+0,1)/2*1,1)*0,1</t>
  </si>
  <si>
    <t>-1424779150</t>
  </si>
  <si>
    <t>508,97 "stoka</t>
  </si>
  <si>
    <t>39,6 "odbočky z hlavních řadů</t>
  </si>
  <si>
    <t>-19298439</t>
  </si>
  <si>
    <t>695021669</t>
  </si>
  <si>
    <t>(55,303+110,606+82,955)*0,55</t>
  </si>
  <si>
    <t>(3,781+7,562+5,672)*0,55</t>
  </si>
  <si>
    <t>-1766393163</t>
  </si>
  <si>
    <t>27,652*0,55</t>
  </si>
  <si>
    <t>1,891*0,55</t>
  </si>
  <si>
    <t>-1542915438</t>
  </si>
  <si>
    <t>55,303+110,606+82,955 "stoka</t>
  </si>
  <si>
    <t>3,781+7,562+5,672 "odbočky z hlavních řadů</t>
  </si>
  <si>
    <t>521335666</t>
  </si>
  <si>
    <t>7*248,864</t>
  </si>
  <si>
    <t>7*17,015</t>
  </si>
  <si>
    <t>1477828147</t>
  </si>
  <si>
    <t xml:space="preserve">27,652 "stoka </t>
  </si>
  <si>
    <t>1,891 "odbočky z hlavních řadů</t>
  </si>
  <si>
    <t>-280376043</t>
  </si>
  <si>
    <t>7*27,652</t>
  </si>
  <si>
    <t>7*1,891</t>
  </si>
  <si>
    <t>-22082988</t>
  </si>
  <si>
    <t>248,864*1,9</t>
  </si>
  <si>
    <t>27,652*1,9</t>
  </si>
  <si>
    <t>17,015*1,9</t>
  </si>
  <si>
    <t>1,891*1,9</t>
  </si>
  <si>
    <t>-1003882649</t>
  </si>
  <si>
    <t>182,63 "náhrada výkopku</t>
  </si>
  <si>
    <t>11,88 "náhrada výkopku</t>
  </si>
  <si>
    <t>-2141679520</t>
  </si>
  <si>
    <t>182,63*2,0</t>
  </si>
  <si>
    <t>11,88*2,0</t>
  </si>
  <si>
    <t>797405071</t>
  </si>
  <si>
    <t>52,18 "stoka</t>
  </si>
  <si>
    <t>4,37 "odbočky z hlavních řadů</t>
  </si>
  <si>
    <t>-1046237881</t>
  </si>
  <si>
    <t>56,55*2 'Přepočtené koeficientem množství</t>
  </si>
  <si>
    <t>573938742</t>
  </si>
  <si>
    <t xml:space="preserve">89,0*((0,2+0,1)/2*1,1) "stoka </t>
  </si>
  <si>
    <t>9,0*((0,2+0,1)/2*1,1) "odbočky z hlavních řadů</t>
  </si>
  <si>
    <t>-1448742634</t>
  </si>
  <si>
    <t>89,0</t>
  </si>
  <si>
    <t>9,0</t>
  </si>
  <si>
    <t>-1317671073</t>
  </si>
  <si>
    <t>-1802465849</t>
  </si>
  <si>
    <t xml:space="preserve">9,45 "stoka </t>
  </si>
  <si>
    <t>0,99 "odbočky z hlavních řadů</t>
  </si>
  <si>
    <t>-149799143</t>
  </si>
  <si>
    <t>1+2+2</t>
  </si>
  <si>
    <t>-665597890</t>
  </si>
  <si>
    <t>814288503</t>
  </si>
  <si>
    <t>1643207776</t>
  </si>
  <si>
    <t>-1991680229</t>
  </si>
  <si>
    <t>-1518328738</t>
  </si>
  <si>
    <t>-94997009</t>
  </si>
  <si>
    <t>3*PI*0,8*0,8*0,1</t>
  </si>
  <si>
    <t>-883058636</t>
  </si>
  <si>
    <t>-920877254</t>
  </si>
  <si>
    <t>-560966540</t>
  </si>
  <si>
    <t>89,0*1,1</t>
  </si>
  <si>
    <t>867091320</t>
  </si>
  <si>
    <t>441476034</t>
  </si>
  <si>
    <t>-2121882614</t>
  </si>
  <si>
    <t>1305184098</t>
  </si>
  <si>
    <t>115830522</t>
  </si>
  <si>
    <t>-2025415942</t>
  </si>
  <si>
    <t>-124582363</t>
  </si>
  <si>
    <t>1804979999</t>
  </si>
  <si>
    <t>-1446839792</t>
  </si>
  <si>
    <t>-1320695628</t>
  </si>
  <si>
    <t>-1538717553</t>
  </si>
  <si>
    <t>89*1,015 'Přepočtené koeficientem množství</t>
  </si>
  <si>
    <t>1202726661</t>
  </si>
  <si>
    <t>-1767387073</t>
  </si>
  <si>
    <t>877355211</t>
  </si>
  <si>
    <t>Montáž tvarovek na kanalizačním potrubí z trub z plastu  z tvrdého PVC nebo z polypropylenu v otevřeném výkopu jednoosých DN 200</t>
  </si>
  <si>
    <t>1825623642</t>
  </si>
  <si>
    <t>28617406-R</t>
  </si>
  <si>
    <t>odbočka sedlová kanalizace  DN/200</t>
  </si>
  <si>
    <t>1317957940</t>
  </si>
  <si>
    <t>1303506565</t>
  </si>
  <si>
    <t>-408607899</t>
  </si>
  <si>
    <t>-1726281867</t>
  </si>
  <si>
    <t>-558563426</t>
  </si>
  <si>
    <t>1090549985</t>
  </si>
  <si>
    <t>1526246933</t>
  </si>
  <si>
    <t>539125841</t>
  </si>
  <si>
    <t>33665259</t>
  </si>
  <si>
    <t>1+1+2</t>
  </si>
  <si>
    <t>-1330467874</t>
  </si>
  <si>
    <t>-1160229402</t>
  </si>
  <si>
    <t>1098744841</t>
  </si>
  <si>
    <t>1139283285</t>
  </si>
  <si>
    <t>-2015600256</t>
  </si>
  <si>
    <t>1409031424</t>
  </si>
  <si>
    <t>1365231442</t>
  </si>
  <si>
    <t>181339969</t>
  </si>
  <si>
    <t>898761684</t>
  </si>
  <si>
    <t>-478966770</t>
  </si>
  <si>
    <t>775824896</t>
  </si>
  <si>
    <t>-1291318775</t>
  </si>
  <si>
    <t>1806588733</t>
  </si>
  <si>
    <t>178577592</t>
  </si>
  <si>
    <t>-2032721799</t>
  </si>
  <si>
    <t>-1198805116</t>
  </si>
  <si>
    <t>977151125</t>
  </si>
  <si>
    <t>Jádrové vrty diamantovými korunkami do stavebních materiálů (železobetonu, betonu, cihel, obkladů, dlažeb, kamene) průměru přes 180 do 200 mm</t>
  </si>
  <si>
    <t>-1648404215</t>
  </si>
  <si>
    <t>-382618948</t>
  </si>
  <si>
    <t>1742761336</t>
  </si>
  <si>
    <t>89,0*1,1*0,58 "sus</t>
  </si>
  <si>
    <t>107,8*0,58 "dle položky odstranění podkladu z kameniva tl. 400 mm</t>
  </si>
  <si>
    <t>313,6*0,22 "dle položky odstranění podkladu živičných tl. 100 mm</t>
  </si>
  <si>
    <t>445,0*0,103 "dle položky frézování živičného krytu tl. 40 mm</t>
  </si>
  <si>
    <t>2019761623</t>
  </si>
  <si>
    <t>16*107,8*0,58 "dle položky odstranění podkladu z kameniva tl. 400 mm</t>
  </si>
  <si>
    <t>16*313,6*0,22 "dle položky odstranění podkladu živičných tl. 100 mm</t>
  </si>
  <si>
    <t>16*445,0*0,103 "dle položky frézování živičného krytu tl. 40 mm</t>
  </si>
  <si>
    <t>729008452</t>
  </si>
  <si>
    <t>-846695699</t>
  </si>
  <si>
    <t>-675671214</t>
  </si>
  <si>
    <t>1943722442</t>
  </si>
  <si>
    <t>06 -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</si>
  <si>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</si>
  <si>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</si>
  <si>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</si>
  <si>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</si>
  <si>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</si>
  <si>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</si>
  <si>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</si>
  <si>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</si>
  <si>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</si>
  <si>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</si>
  <si>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</si>
  <si>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</si>
  <si>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</si>
  <si>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</si>
  <si>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</si>
  <si>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</si>
  <si>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</si>
  <si>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</si>
  <si>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</si>
  <si>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</si>
  <si>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</si>
  <si>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</si>
  <si>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</si>
  <si>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</si>
  <si>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</si>
  <si>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X7</t>
  </si>
  <si>
    <t>Vypracování podorobné výrobně dílenské dokumentace, která podléhá schválení objednatele a technického dozoru, jejíž součástí bude i vypracování technologických postupů na základě pokynů objednatele a technického dozoru v případech, kdy si to vyžádá situace na stavbě.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</si>
  <si>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</si>
  <si>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</si>
  <si>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</si>
  <si>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</si>
  <si>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</si>
  <si>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</si>
  <si>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X10</t>
  </si>
  <si>
    <t>Činnost geodeta ve výstavbě</t>
  </si>
  <si>
    <t>Poznámka k položce:
doměření stavby pro účely výstavby (doměření polohopisu, vytyčování kanalizačních šachet a objektů na stokové síti v případě změny jejich umístění oproti projektu, vč. ČOV a ostatních objektů)</t>
  </si>
  <si>
    <t>X11</t>
  </si>
  <si>
    <t>Činnost geologa - při výstavbě, zde součinnost se statikem</t>
  </si>
  <si>
    <t>Poznámka k položce:
při výstavbě, zde součinoost se statikem (sledování vlivů stavby  na okolní objekty)</t>
  </si>
  <si>
    <t>X12</t>
  </si>
  <si>
    <t>Činnost statika - pří výstavbě</t>
  </si>
  <si>
    <t>Poznámka k položce:
sledování vlivů stavby  na okolní objekty</t>
  </si>
  <si>
    <t>X13</t>
  </si>
  <si>
    <t>Činnost hydrogeologa při výkopových pracích</t>
  </si>
  <si>
    <t>Poznámka k položce:
např. pro  rozdělení vytěžené zeminy pro uložení na mezideponii pro zpětné zásypy a pro odvoz na skládku, sledování množství čerpané vody a sledování vlivu jejího čerpání na okolí po celou dobu čerpání.</t>
  </si>
  <si>
    <t>X16</t>
  </si>
  <si>
    <t>Kompletační činnost zhotovitele</t>
  </si>
  <si>
    <t>X17</t>
  </si>
  <si>
    <t>Oprava, znovuzřízení objektů (oplocení, zídky, potrubí apod) poškozené, nebo zbořené během výstavby</t>
  </si>
  <si>
    <t>Poznámka k položce: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</si>
  <si>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</si>
  <si>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</si>
  <si>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
obsažených v dokladové části: např. kácení zeleně, dopravní trasy, zvláštní užívání komunikací, správní poplatky, ohlášení stavby</t>
  </si>
  <si>
    <t>X19</t>
  </si>
  <si>
    <t>Havarijní čerpání podzemních a povrchových vod</t>
  </si>
  <si>
    <t>Poznámka k položce:
při živelných pohromách, intenzivních přívalových deštích, či letních bouřkách (pokud není uvedeno v jednotlivých SO a pokud se na ně nevztahuje pojistka)</t>
  </si>
  <si>
    <t>X21</t>
  </si>
  <si>
    <t>Ohlášení, příprava staveniště, záchranné práce, zabezpečení archeologických nálezů na místě</t>
  </si>
  <si>
    <t>X22</t>
  </si>
  <si>
    <t>Zaměření hladin ve studních, jejich monitorování po dobu výstavby včetně případných náhrad za nutný náhradní odběr.</t>
  </si>
  <si>
    <t>X23</t>
  </si>
  <si>
    <t>Zajištění povolení pro čerpání a vypouštění podzemní vody po dobu výstavby</t>
  </si>
  <si>
    <t>X24</t>
  </si>
  <si>
    <t>Komplexní zkoušky, uvedení technologie do provozu. Včetně inženýrské činnosti, zkoušek a ostatního měření.</t>
  </si>
  <si>
    <t>X25</t>
  </si>
  <si>
    <t>Provedení dopravního značení po celou dobu výstavby.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dotčebých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</si>
  <si>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X26</t>
  </si>
  <si>
    <t>Ocenění požadavků objednatele vyplývajících z "Obchodních podmínek zadavatele"</t>
  </si>
  <si>
    <t>D5</t>
  </si>
  <si>
    <t>VON 4: Předání a převzetí díla - náklady jinde neuvedené</t>
  </si>
  <si>
    <t>X27</t>
  </si>
  <si>
    <t>Návrhy Provozních, Havarijních, Povodňových, Požárních a jiných řádů a předpisů nutných pro realizaci a předání díla.</t>
  </si>
  <si>
    <t>Poznámka k položce:
Návrhy Provozních, Havarijních, Povodňových, Požárních a jiných řádů a předpisů a jejich odsouhlasení s pracovníky  správními orgány - pro trvalý provoz (se zapracováním připomínek)</t>
  </si>
  <si>
    <t>X28</t>
  </si>
  <si>
    <t>Komplexní a technologické zkoušky dle příslušných ČSN</t>
  </si>
  <si>
    <t>Poznámka k položce:
dle obecných podmínek technických specifikací a zápisů ve stavebních denících ( např. výchozí revize, revizní knihy, , zkoušky hutnění, apd.) Neuvedené v jiných částech výkazů výměr.</t>
  </si>
  <si>
    <t>X29</t>
  </si>
  <si>
    <t>Manipulační předpisy, prohlášení o shodě, tlakové zkoušky jinde neuvedené, revize elektro, provozní zkoušky, které budou prováděny za součinnosti obsluhy (zaškolování obsluhy).</t>
  </si>
  <si>
    <t>X30</t>
  </si>
  <si>
    <t>Vyhotovení  geodetického zaměření skutečného provedení stavby</t>
  </si>
  <si>
    <t>Poznámka k položce:
ve 3 vyhotoveních v listinné a 1 na CD nosiči v digitální formě předepsaného formátu (včetně přeložek, přípojek NN atd.)</t>
  </si>
  <si>
    <t>Vypracování geometrického plánu v celém rozsahu stavby</t>
  </si>
  <si>
    <t>Poznámka k položce:
Geometrický plán bude vypracován v 3 vyhotoveních v listinné podobě</t>
  </si>
  <si>
    <t>Dokumentace skutečného provedení stavby (DSPS). Vyhotovení 6x v papírové podobě + 1 x elekronicky na CD ve formátech .doc, .xls, .dwg, .dxf.</t>
  </si>
  <si>
    <t>Náklady spojené s kolaudačním řízením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</si>
  <si>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</si>
  <si>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</si>
  <si>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</si>
  <si>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</si>
  <si>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</si>
  <si>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</si>
  <si>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</si>
  <si>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</si>
  <si>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</si>
  <si>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</si>
  <si>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</si>
  <si>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</si>
  <si>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</si>
  <si>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</si>
  <si>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</si>
  <si>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</si>
  <si>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</si>
  <si>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</si>
  <si>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</si>
  <si>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</si>
  <si>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</si>
  <si>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</si>
  <si>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</si>
  <si>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</si>
  <si>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</si>
  <si>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</si>
  <si>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</si>
  <si>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</si>
  <si>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</si>
  <si>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</si>
  <si>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</si>
  <si>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</si>
  <si>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</si>
  <si>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</si>
  <si>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</si>
  <si>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</si>
  <si>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</si>
  <si>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</si>
  <si>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</si>
  <si>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</si>
  <si>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</si>
  <si>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</si>
  <si>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</si>
  <si>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</si>
  <si>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</si>
  <si>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</si>
  <si>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</si>
  <si>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</si>
  <si>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</si>
  <si>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</si>
  <si>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</si>
  <si>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</si>
  <si>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</si>
  <si>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</si>
  <si>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</si>
  <si>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</si>
  <si>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</si>
  <si>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</si>
  <si>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</si>
  <si>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</si>
  <si>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</si>
  <si>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</si>
  <si>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</si>
  <si>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</si>
  <si>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</si>
  <si>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</si>
  <si>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</si>
  <si>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</si>
  <si>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</si>
  <si>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</si>
  <si>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</si>
  <si>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</si>
  <si>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</si>
  <si>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</si>
  <si>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</si>
  <si>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</si>
  <si>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</si>
  <si>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</si>
  <si>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</si>
  <si>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</si>
  <si>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</si>
  <si>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</si>
  <si>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</si>
  <si>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</si>
  <si>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</si>
  <si>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</si>
  <si>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</si>
  <si>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</si>
  <si>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</si>
  <si>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</si>
  <si>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</si>
  <si>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</si>
  <si>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</si>
  <si>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</si>
  <si>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</si>
  <si>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</si>
  <si>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</si>
  <si>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</si>
  <si>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</si>
  <si>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</si>
  <si>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</si>
  <si>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</si>
  <si>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</si>
  <si>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</si>
  <si>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</si>
  <si>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</si>
  <si>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</si>
  <si>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</si>
  <si>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</si>
  <si>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</si>
  <si>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</si>
  <si>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</si>
  <si>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</si>
  <si>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</si>
  <si>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</si>
  <si>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</si>
  <si>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</si>
  <si>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</si>
  <si>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</si>
  <si>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</si>
  <si>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</si>
  <si>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</si>
  <si>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</si>
  <si>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</si>
  <si>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</si>
  <si>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</si>
  <si>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</si>
  <si>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</si>
  <si>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</si>
  <si>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</si>
  <si>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</si>
  <si>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</si>
  <si>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</si>
  <si>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</si>
  <si>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</si>
  <si>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</si>
  <si>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</si>
  <si>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</si>
  <si>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</si>
  <si>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</si>
  <si>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</si>
  <si>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</si>
  <si>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</si>
  <si>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</si>
  <si>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</si>
  <si>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</si>
  <si>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</si>
  <si>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</si>
  <si>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</si>
  <si>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</si>
  <si>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</si>
  <si>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</si>
  <si>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</si>
  <si>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</si>
  <si>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</si>
  <si>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</si>
  <si>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</si>
  <si>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</si>
  <si>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</si>
  <si>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</si>
  <si>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</si>
  <si>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</si>
  <si>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</si>
  <si>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</si>
  <si>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</si>
  <si>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</si>
  <si>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</si>
  <si>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</si>
  <si>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</si>
  <si>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</si>
  <si>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</si>
  <si>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</si>
  <si>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</si>
  <si>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</si>
  <si>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</si>
  <si>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</si>
  <si>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</si>
  <si>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</si>
  <si>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</si>
  <si>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X14</t>
  </si>
  <si>
    <t>X15</t>
  </si>
  <si>
    <t>X20</t>
  </si>
  <si>
    <t>Kanalizace Opočínek - gravitační kanalizace - I.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</si>
</sst>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32" fillId="2" borderId="0" xfId="1" applyFont="1" applyFill="1" applyAlignment="1" applyProtection="1">
      <alignment vertical="center"/>
    </xf>
    <xf numFmtId="0" fontId="46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0" borderId="28" xfId="0" applyFont="1" applyBorder="1" applyAlignment="1">
      <alignment horizontal="left" vertical="center"/>
    </xf>
    <xf numFmtId="0" fontId="38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32" fillId="2" borderId="0" xfId="1" applyFont="1" applyFill="1" applyAlignment="1" applyProtection="1">
      <alignment vertical="center"/>
    </xf>
    <xf numFmtId="0" fontId="1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>
      <pane ySplit="1" topLeftCell="A67" activePane="bottomLeft" state="frozen"/>
      <selection pane="bottomLeft" activeCell="Z11" sqref="Z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24" t="s">
        <v>8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5" t="s">
        <v>9</v>
      </c>
      <c r="BT2" s="25" t="s">
        <v>10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50000000000003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S4" s="25" t="s">
        <v>14</v>
      </c>
    </row>
    <row r="5" spans="1:74" ht="14.45" customHeight="1">
      <c r="B5" s="29"/>
      <c r="C5" s="30"/>
      <c r="D5" s="34" t="s">
        <v>15</v>
      </c>
      <c r="E5" s="30"/>
      <c r="F5" s="30"/>
      <c r="G5" s="30"/>
      <c r="H5" s="30"/>
      <c r="I5" s="30"/>
      <c r="J5" s="30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0"/>
      <c r="AQ5" s="32"/>
      <c r="BS5" s="25" t="s">
        <v>9</v>
      </c>
    </row>
    <row r="6" spans="1:74" ht="36.950000000000003" customHeight="1">
      <c r="B6" s="29"/>
      <c r="C6" s="30"/>
      <c r="D6" s="36" t="s">
        <v>17</v>
      </c>
      <c r="E6" s="30"/>
      <c r="F6" s="30"/>
      <c r="G6" s="30"/>
      <c r="H6" s="30"/>
      <c r="I6" s="30"/>
      <c r="J6" s="30"/>
      <c r="K6" s="323" t="s">
        <v>2216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30"/>
      <c r="AQ6" s="32"/>
      <c r="BS6" s="25" t="s">
        <v>9</v>
      </c>
    </row>
    <row r="7" spans="1:74" ht="14.45" customHeight="1">
      <c r="B7" s="29"/>
      <c r="C7" s="30"/>
      <c r="D7" s="37" t="s">
        <v>18</v>
      </c>
      <c r="E7" s="30"/>
      <c r="F7" s="30"/>
      <c r="G7" s="30"/>
      <c r="H7" s="30"/>
      <c r="I7" s="30"/>
      <c r="J7" s="30"/>
      <c r="K7" s="35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7" t="s">
        <v>19</v>
      </c>
      <c r="AL7" s="30"/>
      <c r="AM7" s="30"/>
      <c r="AN7" s="35" t="s">
        <v>5</v>
      </c>
      <c r="AO7" s="30"/>
      <c r="AP7" s="30"/>
      <c r="AQ7" s="32"/>
      <c r="BS7" s="25" t="s">
        <v>9</v>
      </c>
    </row>
    <row r="8" spans="1:74" ht="14.45" customHeight="1">
      <c r="B8" s="29"/>
      <c r="C8" s="30"/>
      <c r="D8" s="37" t="s">
        <v>20</v>
      </c>
      <c r="E8" s="30"/>
      <c r="F8" s="30"/>
      <c r="G8" s="30"/>
      <c r="H8" s="30"/>
      <c r="I8" s="30"/>
      <c r="J8" s="30"/>
      <c r="K8" s="35" t="s">
        <v>21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7" t="s">
        <v>22</v>
      </c>
      <c r="AL8" s="30"/>
      <c r="AM8" s="30"/>
      <c r="AN8" s="35" t="s">
        <v>23</v>
      </c>
      <c r="AO8" s="30"/>
      <c r="AP8" s="30"/>
      <c r="AQ8" s="32"/>
      <c r="BS8" s="25" t="s">
        <v>9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S9" s="25" t="s">
        <v>9</v>
      </c>
    </row>
    <row r="10" spans="1:74" ht="14.45" customHeight="1">
      <c r="B10" s="29"/>
      <c r="C10" s="30"/>
      <c r="D10" s="37" t="s">
        <v>24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7" t="s">
        <v>25</v>
      </c>
      <c r="AL10" s="30"/>
      <c r="AM10" s="30"/>
      <c r="AN10" s="35" t="s">
        <v>26</v>
      </c>
      <c r="AO10" s="30"/>
      <c r="AP10" s="30"/>
      <c r="AQ10" s="32"/>
      <c r="BS10" s="25" t="s">
        <v>9</v>
      </c>
    </row>
    <row r="11" spans="1:74" ht="18.399999999999999" customHeight="1">
      <c r="B11" s="29"/>
      <c r="C11" s="30"/>
      <c r="D11" s="30"/>
      <c r="E11" s="35" t="s">
        <v>27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7" t="s">
        <v>28</v>
      </c>
      <c r="AL11" s="30"/>
      <c r="AM11" s="30"/>
      <c r="AN11" s="35" t="s">
        <v>29</v>
      </c>
      <c r="AO11" s="30"/>
      <c r="AP11" s="30"/>
      <c r="AQ11" s="32"/>
      <c r="BS11" s="25" t="s">
        <v>9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S12" s="25" t="s">
        <v>9</v>
      </c>
    </row>
    <row r="13" spans="1:74" ht="14.45" customHeight="1">
      <c r="B13" s="29"/>
      <c r="C13" s="30"/>
      <c r="D13" s="37" t="s">
        <v>30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7" t="s">
        <v>25</v>
      </c>
      <c r="AL13" s="30"/>
      <c r="AM13" s="30"/>
      <c r="AN13" s="35" t="s">
        <v>5</v>
      </c>
      <c r="AO13" s="30"/>
      <c r="AP13" s="30"/>
      <c r="AQ13" s="32"/>
      <c r="BS13" s="25" t="s">
        <v>9</v>
      </c>
    </row>
    <row r="14" spans="1:74" ht="15">
      <c r="B14" s="29"/>
      <c r="C14" s="30"/>
      <c r="D14" s="30"/>
      <c r="E14" s="35" t="s">
        <v>31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7" t="s">
        <v>28</v>
      </c>
      <c r="AL14" s="30"/>
      <c r="AM14" s="30"/>
      <c r="AN14" s="35" t="s">
        <v>5</v>
      </c>
      <c r="AO14" s="30"/>
      <c r="AP14" s="30"/>
      <c r="AQ14" s="32"/>
      <c r="BS14" s="25" t="s">
        <v>9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S15" s="25" t="s">
        <v>6</v>
      </c>
    </row>
    <row r="16" spans="1:74" ht="14.45" customHeight="1">
      <c r="B16" s="29"/>
      <c r="C16" s="30"/>
      <c r="D16" s="37" t="s">
        <v>32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7" t="s">
        <v>25</v>
      </c>
      <c r="AL16" s="30"/>
      <c r="AM16" s="30"/>
      <c r="AN16" s="35" t="s">
        <v>33</v>
      </c>
      <c r="AO16" s="30"/>
      <c r="AP16" s="30"/>
      <c r="AQ16" s="32"/>
      <c r="BS16" s="25" t="s">
        <v>6</v>
      </c>
    </row>
    <row r="17" spans="2:71" ht="18.399999999999999" customHeight="1">
      <c r="B17" s="29"/>
      <c r="C17" s="30"/>
      <c r="D17" s="30"/>
      <c r="E17" s="35" t="s">
        <v>34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7" t="s">
        <v>28</v>
      </c>
      <c r="AL17" s="30"/>
      <c r="AM17" s="30"/>
      <c r="AN17" s="35" t="s">
        <v>35</v>
      </c>
      <c r="AO17" s="30"/>
      <c r="AP17" s="30"/>
      <c r="AQ17" s="32"/>
      <c r="BS17" s="25" t="s">
        <v>36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S18" s="25" t="s">
        <v>9</v>
      </c>
    </row>
    <row r="19" spans="2:71" ht="14.45" customHeight="1">
      <c r="B19" s="29"/>
      <c r="C19" s="30"/>
      <c r="D19" s="37" t="s">
        <v>37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S19" s="25" t="s">
        <v>9</v>
      </c>
    </row>
    <row r="20" spans="2:71" ht="57" customHeight="1">
      <c r="B20" s="29"/>
      <c r="C20" s="30"/>
      <c r="D20" s="30"/>
      <c r="E20" s="312" t="s">
        <v>38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0"/>
      <c r="AP20" s="30"/>
      <c r="AQ20" s="32"/>
      <c r="BS20" s="25" t="s">
        <v>6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</row>
    <row r="22" spans="2:71" ht="6.95" customHeight="1">
      <c r="B22" s="29"/>
      <c r="C22" s="30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0"/>
      <c r="AQ22" s="32"/>
    </row>
    <row r="23" spans="2:71" s="1" customFormat="1" ht="25.9" customHeight="1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13">
        <f>ROUND(AG51,2)</f>
        <v>0</v>
      </c>
      <c r="AL23" s="314"/>
      <c r="AM23" s="314"/>
      <c r="AN23" s="314"/>
      <c r="AO23" s="314"/>
      <c r="AP23" s="40"/>
      <c r="AQ23" s="43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15" t="s">
        <v>40</v>
      </c>
      <c r="M25" s="315"/>
      <c r="N25" s="315"/>
      <c r="O25" s="315"/>
      <c r="P25" s="40"/>
      <c r="Q25" s="40"/>
      <c r="R25" s="40"/>
      <c r="S25" s="40"/>
      <c r="T25" s="40"/>
      <c r="U25" s="40"/>
      <c r="V25" s="40"/>
      <c r="W25" s="315" t="s">
        <v>41</v>
      </c>
      <c r="X25" s="315"/>
      <c r="Y25" s="315"/>
      <c r="Z25" s="315"/>
      <c r="AA25" s="315"/>
      <c r="AB25" s="315"/>
      <c r="AC25" s="315"/>
      <c r="AD25" s="315"/>
      <c r="AE25" s="315"/>
      <c r="AF25" s="40"/>
      <c r="AG25" s="40"/>
      <c r="AH25" s="40"/>
      <c r="AI25" s="40"/>
      <c r="AJ25" s="40"/>
      <c r="AK25" s="315" t="s">
        <v>42</v>
      </c>
      <c r="AL25" s="315"/>
      <c r="AM25" s="315"/>
      <c r="AN25" s="315"/>
      <c r="AO25" s="315"/>
      <c r="AP25" s="40"/>
      <c r="AQ25" s="43"/>
    </row>
    <row r="26" spans="2:71" s="2" customFormat="1" ht="14.45" customHeight="1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20">
        <v>0.21</v>
      </c>
      <c r="M26" s="317"/>
      <c r="N26" s="317"/>
      <c r="O26" s="317"/>
      <c r="P26" s="46"/>
      <c r="Q26" s="46"/>
      <c r="R26" s="46"/>
      <c r="S26" s="46"/>
      <c r="T26" s="46"/>
      <c r="U26" s="46"/>
      <c r="V26" s="46"/>
      <c r="W26" s="316">
        <f>ROUND(AZ51,2)</f>
        <v>0</v>
      </c>
      <c r="X26" s="317"/>
      <c r="Y26" s="317"/>
      <c r="Z26" s="317"/>
      <c r="AA26" s="317"/>
      <c r="AB26" s="317"/>
      <c r="AC26" s="317"/>
      <c r="AD26" s="317"/>
      <c r="AE26" s="317"/>
      <c r="AF26" s="46"/>
      <c r="AG26" s="46"/>
      <c r="AH26" s="46"/>
      <c r="AI26" s="46"/>
      <c r="AJ26" s="46"/>
      <c r="AK26" s="316">
        <f>ROUND(AV51,2)</f>
        <v>0</v>
      </c>
      <c r="AL26" s="317"/>
      <c r="AM26" s="317"/>
      <c r="AN26" s="317"/>
      <c r="AO26" s="317"/>
      <c r="AP26" s="46"/>
      <c r="AQ26" s="48"/>
    </row>
    <row r="27" spans="2:71" s="2" customFormat="1" ht="14.45" customHeight="1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20">
        <v>0.15</v>
      </c>
      <c r="M27" s="317"/>
      <c r="N27" s="317"/>
      <c r="O27" s="317"/>
      <c r="P27" s="46"/>
      <c r="Q27" s="46"/>
      <c r="R27" s="46"/>
      <c r="S27" s="46"/>
      <c r="T27" s="46"/>
      <c r="U27" s="46"/>
      <c r="V27" s="46"/>
      <c r="W27" s="316">
        <f>ROUND(BA51,2)</f>
        <v>0</v>
      </c>
      <c r="X27" s="317"/>
      <c r="Y27" s="317"/>
      <c r="Z27" s="317"/>
      <c r="AA27" s="317"/>
      <c r="AB27" s="317"/>
      <c r="AC27" s="317"/>
      <c r="AD27" s="317"/>
      <c r="AE27" s="317"/>
      <c r="AF27" s="46"/>
      <c r="AG27" s="46"/>
      <c r="AH27" s="46"/>
      <c r="AI27" s="46"/>
      <c r="AJ27" s="46"/>
      <c r="AK27" s="316">
        <f>ROUND(AW51,2)</f>
        <v>0</v>
      </c>
      <c r="AL27" s="317"/>
      <c r="AM27" s="317"/>
      <c r="AN27" s="317"/>
      <c r="AO27" s="317"/>
      <c r="AP27" s="46"/>
      <c r="AQ27" s="48"/>
    </row>
    <row r="28" spans="2:71" s="2" customFormat="1" ht="14.45" hidden="1" customHeight="1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20">
        <v>0.21</v>
      </c>
      <c r="M28" s="317"/>
      <c r="N28" s="317"/>
      <c r="O28" s="317"/>
      <c r="P28" s="46"/>
      <c r="Q28" s="46"/>
      <c r="R28" s="46"/>
      <c r="S28" s="46"/>
      <c r="T28" s="46"/>
      <c r="U28" s="46"/>
      <c r="V28" s="46"/>
      <c r="W28" s="316">
        <f>ROUND(BB51,2)</f>
        <v>0</v>
      </c>
      <c r="X28" s="317"/>
      <c r="Y28" s="317"/>
      <c r="Z28" s="317"/>
      <c r="AA28" s="317"/>
      <c r="AB28" s="317"/>
      <c r="AC28" s="317"/>
      <c r="AD28" s="317"/>
      <c r="AE28" s="317"/>
      <c r="AF28" s="46"/>
      <c r="AG28" s="46"/>
      <c r="AH28" s="46"/>
      <c r="AI28" s="46"/>
      <c r="AJ28" s="46"/>
      <c r="AK28" s="316">
        <v>0</v>
      </c>
      <c r="AL28" s="317"/>
      <c r="AM28" s="317"/>
      <c r="AN28" s="317"/>
      <c r="AO28" s="317"/>
      <c r="AP28" s="46"/>
      <c r="AQ28" s="48"/>
    </row>
    <row r="29" spans="2:71" s="2" customFormat="1" ht="14.45" hidden="1" customHeight="1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20">
        <v>0.15</v>
      </c>
      <c r="M29" s="317"/>
      <c r="N29" s="317"/>
      <c r="O29" s="317"/>
      <c r="P29" s="46"/>
      <c r="Q29" s="46"/>
      <c r="R29" s="46"/>
      <c r="S29" s="46"/>
      <c r="T29" s="46"/>
      <c r="U29" s="46"/>
      <c r="V29" s="46"/>
      <c r="W29" s="316">
        <f>ROUND(BC51,2)</f>
        <v>0</v>
      </c>
      <c r="X29" s="317"/>
      <c r="Y29" s="317"/>
      <c r="Z29" s="317"/>
      <c r="AA29" s="317"/>
      <c r="AB29" s="317"/>
      <c r="AC29" s="317"/>
      <c r="AD29" s="317"/>
      <c r="AE29" s="317"/>
      <c r="AF29" s="46"/>
      <c r="AG29" s="46"/>
      <c r="AH29" s="46"/>
      <c r="AI29" s="46"/>
      <c r="AJ29" s="46"/>
      <c r="AK29" s="316">
        <v>0</v>
      </c>
      <c r="AL29" s="317"/>
      <c r="AM29" s="317"/>
      <c r="AN29" s="317"/>
      <c r="AO29" s="317"/>
      <c r="AP29" s="46"/>
      <c r="AQ29" s="48"/>
    </row>
    <row r="30" spans="2:71" s="2" customFormat="1" ht="14.45" hidden="1" customHeight="1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20">
        <v>0</v>
      </c>
      <c r="M30" s="317"/>
      <c r="N30" s="317"/>
      <c r="O30" s="317"/>
      <c r="P30" s="46"/>
      <c r="Q30" s="46"/>
      <c r="R30" s="46"/>
      <c r="S30" s="46"/>
      <c r="T30" s="46"/>
      <c r="U30" s="46"/>
      <c r="V30" s="46"/>
      <c r="W30" s="316">
        <f>ROUND(BD51,2)</f>
        <v>0</v>
      </c>
      <c r="X30" s="317"/>
      <c r="Y30" s="317"/>
      <c r="Z30" s="317"/>
      <c r="AA30" s="317"/>
      <c r="AB30" s="317"/>
      <c r="AC30" s="317"/>
      <c r="AD30" s="317"/>
      <c r="AE30" s="317"/>
      <c r="AF30" s="46"/>
      <c r="AG30" s="46"/>
      <c r="AH30" s="46"/>
      <c r="AI30" s="46"/>
      <c r="AJ30" s="46"/>
      <c r="AK30" s="316">
        <v>0</v>
      </c>
      <c r="AL30" s="317"/>
      <c r="AM30" s="317"/>
      <c r="AN30" s="317"/>
      <c r="AO30" s="317"/>
      <c r="AP30" s="46"/>
      <c r="AQ30" s="48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</row>
    <row r="32" spans="2:71" s="1" customFormat="1" ht="25.9" customHeight="1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18" t="s">
        <v>51</v>
      </c>
      <c r="Y32" s="319"/>
      <c r="Z32" s="319"/>
      <c r="AA32" s="319"/>
      <c r="AB32" s="319"/>
      <c r="AC32" s="51"/>
      <c r="AD32" s="51"/>
      <c r="AE32" s="51"/>
      <c r="AF32" s="51"/>
      <c r="AG32" s="51"/>
      <c r="AH32" s="51"/>
      <c r="AI32" s="51"/>
      <c r="AJ32" s="51"/>
      <c r="AK32" s="326">
        <f>SUM(AK23:AK30)</f>
        <v>0</v>
      </c>
      <c r="AL32" s="319"/>
      <c r="AM32" s="319"/>
      <c r="AN32" s="319"/>
      <c r="AO32" s="327"/>
      <c r="AP32" s="49"/>
      <c r="AQ32" s="53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52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15</v>
      </c>
      <c r="L41" s="3" t="str">
        <f>K5</f>
        <v>17-060</v>
      </c>
      <c r="AR41" s="60"/>
    </row>
    <row r="42" spans="2:56" s="4" customFormat="1" ht="36.950000000000003" customHeight="1">
      <c r="B42" s="62"/>
      <c r="C42" s="63" t="s">
        <v>17</v>
      </c>
      <c r="L42" s="328" t="str">
        <f>K6</f>
        <v>Kanalizace Opočínek - gravitační kanalizace - I. část</v>
      </c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20</v>
      </c>
      <c r="L44" s="64" t="str">
        <f>IF(K8="","",K8)</f>
        <v>Opočínek</v>
      </c>
      <c r="AI44" s="61" t="s">
        <v>22</v>
      </c>
      <c r="AM44" s="302" t="str">
        <f>IF(AN8= "","",AN8)</f>
        <v>17. 1. 2019</v>
      </c>
      <c r="AN44" s="302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24</v>
      </c>
      <c r="L46" s="3" t="str">
        <f>IF(E11= "","",E11)</f>
        <v>Vodovody a kanalizace Pardubice, a.s.</v>
      </c>
      <c r="AI46" s="61" t="s">
        <v>32</v>
      </c>
      <c r="AM46" s="307" t="str">
        <f>IF(E17="","",E17)</f>
        <v>Multiaqua s.r.o.</v>
      </c>
      <c r="AN46" s="307"/>
      <c r="AO46" s="307"/>
      <c r="AP46" s="307"/>
      <c r="AR46" s="39"/>
      <c r="AS46" s="303" t="s">
        <v>53</v>
      </c>
      <c r="AT46" s="304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30</v>
      </c>
      <c r="L47" s="3" t="str">
        <f>IF(E14="","",E14)</f>
        <v>Dle výběrového řízení</v>
      </c>
      <c r="AR47" s="39"/>
      <c r="AS47" s="305"/>
      <c r="AT47" s="306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5"/>
      <c r="AT48" s="306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10" t="s">
        <v>54</v>
      </c>
      <c r="D49" s="309"/>
      <c r="E49" s="309"/>
      <c r="F49" s="309"/>
      <c r="G49" s="309"/>
      <c r="H49" s="69"/>
      <c r="I49" s="308" t="s">
        <v>55</v>
      </c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09"/>
      <c r="V49" s="309"/>
      <c r="W49" s="309"/>
      <c r="X49" s="309"/>
      <c r="Y49" s="309"/>
      <c r="Z49" s="309"/>
      <c r="AA49" s="309"/>
      <c r="AB49" s="309"/>
      <c r="AC49" s="309"/>
      <c r="AD49" s="309"/>
      <c r="AE49" s="309"/>
      <c r="AF49" s="309"/>
      <c r="AG49" s="311" t="s">
        <v>56</v>
      </c>
      <c r="AH49" s="309"/>
      <c r="AI49" s="309"/>
      <c r="AJ49" s="309"/>
      <c r="AK49" s="309"/>
      <c r="AL49" s="309"/>
      <c r="AM49" s="309"/>
      <c r="AN49" s="308" t="s">
        <v>57</v>
      </c>
      <c r="AO49" s="309"/>
      <c r="AP49" s="309"/>
      <c r="AQ49" s="70" t="s">
        <v>58</v>
      </c>
      <c r="AR49" s="39"/>
      <c r="AS49" s="71" t="s">
        <v>59</v>
      </c>
      <c r="AT49" s="72" t="s">
        <v>60</v>
      </c>
      <c r="AU49" s="72" t="s">
        <v>61</v>
      </c>
      <c r="AV49" s="72" t="s">
        <v>62</v>
      </c>
      <c r="AW49" s="72" t="s">
        <v>63</v>
      </c>
      <c r="AX49" s="72" t="s">
        <v>64</v>
      </c>
      <c r="AY49" s="72" t="s">
        <v>65</v>
      </c>
      <c r="AZ49" s="72" t="s">
        <v>66</v>
      </c>
      <c r="BA49" s="72" t="s">
        <v>67</v>
      </c>
      <c r="BB49" s="72" t="s">
        <v>68</v>
      </c>
      <c r="BC49" s="72" t="s">
        <v>69</v>
      </c>
      <c r="BD49" s="73" t="s">
        <v>70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71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30">
        <f>ROUND(AG52+AG60,2)</f>
        <v>0</v>
      </c>
      <c r="AH51" s="330"/>
      <c r="AI51" s="330"/>
      <c r="AJ51" s="330"/>
      <c r="AK51" s="330"/>
      <c r="AL51" s="330"/>
      <c r="AM51" s="330"/>
      <c r="AN51" s="331">
        <f t="shared" ref="AN51:AN60" si="0">SUM(AG51,AT51)</f>
        <v>0</v>
      </c>
      <c r="AO51" s="331"/>
      <c r="AP51" s="331"/>
      <c r="AQ51" s="77" t="s">
        <v>5</v>
      </c>
      <c r="AR51" s="62"/>
      <c r="AS51" s="78">
        <f>ROUND(AS52+AS60,2)</f>
        <v>0</v>
      </c>
      <c r="AT51" s="79">
        <f t="shared" ref="AT51:AT60" si="1">ROUND(SUM(AV51:AW51),2)</f>
        <v>0</v>
      </c>
      <c r="AU51" s="80">
        <f>ROUND(AU52+AU60,5)</f>
        <v>27546.076649999999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ROUND(AZ52+AZ60,2)</f>
        <v>0</v>
      </c>
      <c r="BA51" s="79">
        <f>ROUND(BA52+BA60,2)</f>
        <v>0</v>
      </c>
      <c r="BB51" s="79">
        <f>ROUND(BB52+BB60,2)</f>
        <v>0</v>
      </c>
      <c r="BC51" s="79">
        <f>ROUND(BC52+BC60,2)</f>
        <v>0</v>
      </c>
      <c r="BD51" s="81">
        <f>ROUND(BD52+BD60,2)</f>
        <v>0</v>
      </c>
      <c r="BS51" s="63" t="s">
        <v>72</v>
      </c>
      <c r="BT51" s="63" t="s">
        <v>73</v>
      </c>
      <c r="BU51" s="82" t="s">
        <v>74</v>
      </c>
      <c r="BV51" s="63" t="s">
        <v>75</v>
      </c>
      <c r="BW51" s="63" t="s">
        <v>7</v>
      </c>
      <c r="BX51" s="63" t="s">
        <v>76</v>
      </c>
      <c r="CL51" s="63" t="s">
        <v>5</v>
      </c>
    </row>
    <row r="52" spans="1:91" s="5" customFormat="1" ht="16.5" customHeight="1">
      <c r="B52" s="83"/>
      <c r="C52" s="84"/>
      <c r="D52" s="295" t="s">
        <v>77</v>
      </c>
      <c r="E52" s="295"/>
      <c r="F52" s="295"/>
      <c r="G52" s="295"/>
      <c r="H52" s="295"/>
      <c r="I52" s="85"/>
      <c r="J52" s="295" t="s">
        <v>78</v>
      </c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300">
        <f>ROUND(SUM(AG53:AG59),2)</f>
        <v>0</v>
      </c>
      <c r="AH52" s="299"/>
      <c r="AI52" s="299"/>
      <c r="AJ52" s="299"/>
      <c r="AK52" s="299"/>
      <c r="AL52" s="299"/>
      <c r="AM52" s="299"/>
      <c r="AN52" s="298">
        <f t="shared" si="0"/>
        <v>0</v>
      </c>
      <c r="AO52" s="299"/>
      <c r="AP52" s="299"/>
      <c r="AQ52" s="86" t="s">
        <v>79</v>
      </c>
      <c r="AR52" s="83"/>
      <c r="AS52" s="87">
        <f>ROUND(SUM(AS53:AS59),2)</f>
        <v>0</v>
      </c>
      <c r="AT52" s="88">
        <f t="shared" si="1"/>
        <v>0</v>
      </c>
      <c r="AU52" s="89">
        <f>ROUND(SUM(AU53:AU59),5)</f>
        <v>27546.076649999999</v>
      </c>
      <c r="AV52" s="88">
        <f>ROUND(AZ52*L26,2)</f>
        <v>0</v>
      </c>
      <c r="AW52" s="88">
        <f>ROUND(BA52*L27,2)</f>
        <v>0</v>
      </c>
      <c r="AX52" s="88">
        <f>ROUND(BB52*L26,2)</f>
        <v>0</v>
      </c>
      <c r="AY52" s="88">
        <f>ROUND(BC52*L27,2)</f>
        <v>0</v>
      </c>
      <c r="AZ52" s="88">
        <f>ROUND(SUM(AZ53:AZ59),2)</f>
        <v>0</v>
      </c>
      <c r="BA52" s="88">
        <f>ROUND(SUM(BA53:BA59),2)</f>
        <v>0</v>
      </c>
      <c r="BB52" s="88">
        <f>ROUND(SUM(BB53:BB59),2)</f>
        <v>0</v>
      </c>
      <c r="BC52" s="88">
        <f>ROUND(SUM(BC53:BC59),2)</f>
        <v>0</v>
      </c>
      <c r="BD52" s="90">
        <f>ROUND(SUM(BD53:BD59),2)</f>
        <v>0</v>
      </c>
      <c r="BS52" s="91" t="s">
        <v>72</v>
      </c>
      <c r="BT52" s="91" t="s">
        <v>80</v>
      </c>
      <c r="BU52" s="91" t="s">
        <v>74</v>
      </c>
      <c r="BV52" s="91" t="s">
        <v>75</v>
      </c>
      <c r="BW52" s="91" t="s">
        <v>81</v>
      </c>
      <c r="BX52" s="91" t="s">
        <v>7</v>
      </c>
      <c r="CL52" s="91" t="s">
        <v>5</v>
      </c>
      <c r="CM52" s="91" t="s">
        <v>82</v>
      </c>
    </row>
    <row r="53" spans="1:91" s="6" customFormat="1" ht="16.5" customHeight="1">
      <c r="A53" s="92" t="s">
        <v>83</v>
      </c>
      <c r="B53" s="93"/>
      <c r="C53" s="9"/>
      <c r="D53" s="9"/>
      <c r="E53" s="301" t="s">
        <v>84</v>
      </c>
      <c r="F53" s="301"/>
      <c r="G53" s="301"/>
      <c r="H53" s="301"/>
      <c r="I53" s="301"/>
      <c r="J53" s="9"/>
      <c r="K53" s="301" t="s">
        <v>85</v>
      </c>
      <c r="L53" s="301"/>
      <c r="M53" s="301"/>
      <c r="N53" s="301"/>
      <c r="O53" s="301"/>
      <c r="P53" s="301"/>
      <c r="Q53" s="301"/>
      <c r="R53" s="301"/>
      <c r="S53" s="301"/>
      <c r="T53" s="301"/>
      <c r="U53" s="301"/>
      <c r="V53" s="301"/>
      <c r="W53" s="301"/>
      <c r="X53" s="301"/>
      <c r="Y53" s="301"/>
      <c r="Z53" s="301"/>
      <c r="AA53" s="301"/>
      <c r="AB53" s="301"/>
      <c r="AC53" s="301"/>
      <c r="AD53" s="301"/>
      <c r="AE53" s="301"/>
      <c r="AF53" s="301"/>
      <c r="AG53" s="296">
        <f>'01 - Stoka A'!J29</f>
        <v>0</v>
      </c>
      <c r="AH53" s="297"/>
      <c r="AI53" s="297"/>
      <c r="AJ53" s="297"/>
      <c r="AK53" s="297"/>
      <c r="AL53" s="297"/>
      <c r="AM53" s="297"/>
      <c r="AN53" s="296">
        <f t="shared" si="0"/>
        <v>0</v>
      </c>
      <c r="AO53" s="297"/>
      <c r="AP53" s="297"/>
      <c r="AQ53" s="94" t="s">
        <v>86</v>
      </c>
      <c r="AR53" s="93"/>
      <c r="AS53" s="95">
        <v>0</v>
      </c>
      <c r="AT53" s="96">
        <f t="shared" si="1"/>
        <v>0</v>
      </c>
      <c r="AU53" s="97">
        <f>'01 - Stoka A'!P92</f>
        <v>10842.885601</v>
      </c>
      <c r="AV53" s="96">
        <f>'01 - Stoka A'!J32</f>
        <v>0</v>
      </c>
      <c r="AW53" s="96">
        <f>'01 - Stoka A'!J33</f>
        <v>0</v>
      </c>
      <c r="AX53" s="96">
        <f>'01 - Stoka A'!J34</f>
        <v>0</v>
      </c>
      <c r="AY53" s="96">
        <f>'01 - Stoka A'!J35</f>
        <v>0</v>
      </c>
      <c r="AZ53" s="96">
        <f>'01 - Stoka A'!F32</f>
        <v>0</v>
      </c>
      <c r="BA53" s="96">
        <f>'01 - Stoka A'!F33</f>
        <v>0</v>
      </c>
      <c r="BB53" s="96">
        <f>'01 - Stoka A'!F34</f>
        <v>0</v>
      </c>
      <c r="BC53" s="96">
        <f>'01 - Stoka A'!F35</f>
        <v>0</v>
      </c>
      <c r="BD53" s="98">
        <f>'01 - Stoka A'!F36</f>
        <v>0</v>
      </c>
      <c r="BT53" s="99" t="s">
        <v>82</v>
      </c>
      <c r="BV53" s="99" t="s">
        <v>75</v>
      </c>
      <c r="BW53" s="99" t="s">
        <v>87</v>
      </c>
      <c r="BX53" s="99" t="s">
        <v>81</v>
      </c>
      <c r="CL53" s="99" t="s">
        <v>5</v>
      </c>
    </row>
    <row r="54" spans="1:91" s="6" customFormat="1" ht="16.5" customHeight="1">
      <c r="A54" s="92" t="s">
        <v>83</v>
      </c>
      <c r="B54" s="93"/>
      <c r="C54" s="9"/>
      <c r="D54" s="9"/>
      <c r="E54" s="301" t="s">
        <v>88</v>
      </c>
      <c r="F54" s="301"/>
      <c r="G54" s="301"/>
      <c r="H54" s="301"/>
      <c r="I54" s="301"/>
      <c r="J54" s="9"/>
      <c r="K54" s="301" t="s">
        <v>89</v>
      </c>
      <c r="L54" s="301"/>
      <c r="M54" s="301"/>
      <c r="N54" s="301"/>
      <c r="O54" s="301"/>
      <c r="P54" s="301"/>
      <c r="Q54" s="301"/>
      <c r="R54" s="301"/>
      <c r="S54" s="301"/>
      <c r="T54" s="301"/>
      <c r="U54" s="301"/>
      <c r="V54" s="301"/>
      <c r="W54" s="301"/>
      <c r="X54" s="301"/>
      <c r="Y54" s="301"/>
      <c r="Z54" s="301"/>
      <c r="AA54" s="301"/>
      <c r="AB54" s="301"/>
      <c r="AC54" s="301"/>
      <c r="AD54" s="301"/>
      <c r="AE54" s="301"/>
      <c r="AF54" s="301"/>
      <c r="AG54" s="296">
        <f>'02 - Stoka A-1'!J29</f>
        <v>0</v>
      </c>
      <c r="AH54" s="297"/>
      <c r="AI54" s="297"/>
      <c r="AJ54" s="297"/>
      <c r="AK54" s="297"/>
      <c r="AL54" s="297"/>
      <c r="AM54" s="297"/>
      <c r="AN54" s="296">
        <f t="shared" si="0"/>
        <v>0</v>
      </c>
      <c r="AO54" s="297"/>
      <c r="AP54" s="297"/>
      <c r="AQ54" s="94" t="s">
        <v>86</v>
      </c>
      <c r="AR54" s="93"/>
      <c r="AS54" s="95">
        <v>0</v>
      </c>
      <c r="AT54" s="96">
        <f t="shared" si="1"/>
        <v>0</v>
      </c>
      <c r="AU54" s="97">
        <f>'02 - Stoka A-1'!P92</f>
        <v>5624.8283979999997</v>
      </c>
      <c r="AV54" s="96">
        <f>'02 - Stoka A-1'!J32</f>
        <v>0</v>
      </c>
      <c r="AW54" s="96">
        <f>'02 - Stoka A-1'!J33</f>
        <v>0</v>
      </c>
      <c r="AX54" s="96">
        <f>'02 - Stoka A-1'!J34</f>
        <v>0</v>
      </c>
      <c r="AY54" s="96">
        <f>'02 - Stoka A-1'!J35</f>
        <v>0</v>
      </c>
      <c r="AZ54" s="96">
        <f>'02 - Stoka A-1'!F32</f>
        <v>0</v>
      </c>
      <c r="BA54" s="96">
        <f>'02 - Stoka A-1'!F33</f>
        <v>0</v>
      </c>
      <c r="BB54" s="96">
        <f>'02 - Stoka A-1'!F34</f>
        <v>0</v>
      </c>
      <c r="BC54" s="96">
        <f>'02 - Stoka A-1'!F35</f>
        <v>0</v>
      </c>
      <c r="BD54" s="98">
        <f>'02 - Stoka A-1'!F36</f>
        <v>0</v>
      </c>
      <c r="BT54" s="99" t="s">
        <v>82</v>
      </c>
      <c r="BV54" s="99" t="s">
        <v>75</v>
      </c>
      <c r="BW54" s="99" t="s">
        <v>90</v>
      </c>
      <c r="BX54" s="99" t="s">
        <v>81</v>
      </c>
      <c r="CL54" s="99" t="s">
        <v>5</v>
      </c>
    </row>
    <row r="55" spans="1:91" s="6" customFormat="1" ht="16.5" customHeight="1">
      <c r="A55" s="92" t="s">
        <v>83</v>
      </c>
      <c r="B55" s="93"/>
      <c r="C55" s="9"/>
      <c r="D55" s="9"/>
      <c r="E55" s="301" t="s">
        <v>91</v>
      </c>
      <c r="F55" s="301"/>
      <c r="G55" s="301"/>
      <c r="H55" s="301"/>
      <c r="I55" s="301"/>
      <c r="J55" s="9"/>
      <c r="K55" s="301" t="s">
        <v>92</v>
      </c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01"/>
      <c r="AA55" s="301"/>
      <c r="AB55" s="301"/>
      <c r="AC55" s="301"/>
      <c r="AD55" s="301"/>
      <c r="AE55" s="301"/>
      <c r="AF55" s="301"/>
      <c r="AG55" s="296">
        <f>'03 - Stoka A-1-1'!J29</f>
        <v>0</v>
      </c>
      <c r="AH55" s="297"/>
      <c r="AI55" s="297"/>
      <c r="AJ55" s="297"/>
      <c r="AK55" s="297"/>
      <c r="AL55" s="297"/>
      <c r="AM55" s="297"/>
      <c r="AN55" s="296">
        <f t="shared" si="0"/>
        <v>0</v>
      </c>
      <c r="AO55" s="297"/>
      <c r="AP55" s="297"/>
      <c r="AQ55" s="94" t="s">
        <v>86</v>
      </c>
      <c r="AR55" s="93"/>
      <c r="AS55" s="95">
        <v>0</v>
      </c>
      <c r="AT55" s="96">
        <f t="shared" si="1"/>
        <v>0</v>
      </c>
      <c r="AU55" s="97">
        <f>'03 - Stoka A-1-1'!P92</f>
        <v>2079.5757359999998</v>
      </c>
      <c r="AV55" s="96">
        <f>'03 - Stoka A-1-1'!J32</f>
        <v>0</v>
      </c>
      <c r="AW55" s="96">
        <f>'03 - Stoka A-1-1'!J33</f>
        <v>0</v>
      </c>
      <c r="AX55" s="96">
        <f>'03 - Stoka A-1-1'!J34</f>
        <v>0</v>
      </c>
      <c r="AY55" s="96">
        <f>'03 - Stoka A-1-1'!J35</f>
        <v>0</v>
      </c>
      <c r="AZ55" s="96">
        <f>'03 - Stoka A-1-1'!F32</f>
        <v>0</v>
      </c>
      <c r="BA55" s="96">
        <f>'03 - Stoka A-1-1'!F33</f>
        <v>0</v>
      </c>
      <c r="BB55" s="96">
        <f>'03 - Stoka A-1-1'!F34</f>
        <v>0</v>
      </c>
      <c r="BC55" s="96">
        <f>'03 - Stoka A-1-1'!F35</f>
        <v>0</v>
      </c>
      <c r="BD55" s="98">
        <f>'03 - Stoka A-1-1'!F36</f>
        <v>0</v>
      </c>
      <c r="BT55" s="99" t="s">
        <v>82</v>
      </c>
      <c r="BV55" s="99" t="s">
        <v>75</v>
      </c>
      <c r="BW55" s="99" t="s">
        <v>93</v>
      </c>
      <c r="BX55" s="99" t="s">
        <v>81</v>
      </c>
      <c r="CL55" s="99" t="s">
        <v>5</v>
      </c>
    </row>
    <row r="56" spans="1:91" s="6" customFormat="1" ht="16.5" customHeight="1">
      <c r="A56" s="92" t="s">
        <v>83</v>
      </c>
      <c r="B56" s="93"/>
      <c r="C56" s="9"/>
      <c r="D56" s="9"/>
      <c r="E56" s="301" t="s">
        <v>94</v>
      </c>
      <c r="F56" s="301"/>
      <c r="G56" s="301"/>
      <c r="H56" s="301"/>
      <c r="I56" s="301"/>
      <c r="J56" s="9"/>
      <c r="K56" s="301" t="s">
        <v>95</v>
      </c>
      <c r="L56" s="301"/>
      <c r="M56" s="301"/>
      <c r="N56" s="301"/>
      <c r="O56" s="301"/>
      <c r="P56" s="301"/>
      <c r="Q56" s="301"/>
      <c r="R56" s="301"/>
      <c r="S56" s="301"/>
      <c r="T56" s="301"/>
      <c r="U56" s="301"/>
      <c r="V56" s="301"/>
      <c r="W56" s="301"/>
      <c r="X56" s="301"/>
      <c r="Y56" s="301"/>
      <c r="Z56" s="301"/>
      <c r="AA56" s="301"/>
      <c r="AB56" s="301"/>
      <c r="AC56" s="301"/>
      <c r="AD56" s="301"/>
      <c r="AE56" s="301"/>
      <c r="AF56" s="301"/>
      <c r="AG56" s="296">
        <f>'06 - Stoka A-2'!J29</f>
        <v>0</v>
      </c>
      <c r="AH56" s="297"/>
      <c r="AI56" s="297"/>
      <c r="AJ56" s="297"/>
      <c r="AK56" s="297"/>
      <c r="AL56" s="297"/>
      <c r="AM56" s="297"/>
      <c r="AN56" s="296">
        <f t="shared" si="0"/>
        <v>0</v>
      </c>
      <c r="AO56" s="297"/>
      <c r="AP56" s="297"/>
      <c r="AQ56" s="94" t="s">
        <v>86</v>
      </c>
      <c r="AR56" s="93"/>
      <c r="AS56" s="95">
        <v>0</v>
      </c>
      <c r="AT56" s="96">
        <f t="shared" si="1"/>
        <v>0</v>
      </c>
      <c r="AU56" s="97">
        <f>'06 - Stoka A-2'!P93</f>
        <v>1771.0629560000002</v>
      </c>
      <c r="AV56" s="96">
        <f>'06 - Stoka A-2'!J32</f>
        <v>0</v>
      </c>
      <c r="AW56" s="96">
        <f>'06 - Stoka A-2'!J33</f>
        <v>0</v>
      </c>
      <c r="AX56" s="96">
        <f>'06 - Stoka A-2'!J34</f>
        <v>0</v>
      </c>
      <c r="AY56" s="96">
        <f>'06 - Stoka A-2'!J35</f>
        <v>0</v>
      </c>
      <c r="AZ56" s="96">
        <f>'06 - Stoka A-2'!F32</f>
        <v>0</v>
      </c>
      <c r="BA56" s="96">
        <f>'06 - Stoka A-2'!F33</f>
        <v>0</v>
      </c>
      <c r="BB56" s="96">
        <f>'06 - Stoka A-2'!F34</f>
        <v>0</v>
      </c>
      <c r="BC56" s="96">
        <f>'06 - Stoka A-2'!F35</f>
        <v>0</v>
      </c>
      <c r="BD56" s="98">
        <f>'06 - Stoka A-2'!F36</f>
        <v>0</v>
      </c>
      <c r="BT56" s="99" t="s">
        <v>82</v>
      </c>
      <c r="BV56" s="99" t="s">
        <v>75</v>
      </c>
      <c r="BW56" s="99" t="s">
        <v>96</v>
      </c>
      <c r="BX56" s="99" t="s">
        <v>81</v>
      </c>
      <c r="CL56" s="99" t="s">
        <v>5</v>
      </c>
    </row>
    <row r="57" spans="1:91" s="6" customFormat="1" ht="16.5" customHeight="1">
      <c r="A57" s="92" t="s">
        <v>83</v>
      </c>
      <c r="B57" s="93"/>
      <c r="C57" s="9"/>
      <c r="D57" s="9"/>
      <c r="E57" s="301" t="s">
        <v>97</v>
      </c>
      <c r="F57" s="301"/>
      <c r="G57" s="301"/>
      <c r="H57" s="301"/>
      <c r="I57" s="301"/>
      <c r="J57" s="9"/>
      <c r="K57" s="301" t="s">
        <v>98</v>
      </c>
      <c r="L57" s="301"/>
      <c r="M57" s="301"/>
      <c r="N57" s="301"/>
      <c r="O57" s="301"/>
      <c r="P57" s="301"/>
      <c r="Q57" s="301"/>
      <c r="R57" s="301"/>
      <c r="S57" s="301"/>
      <c r="T57" s="301"/>
      <c r="U57" s="301"/>
      <c r="V57" s="301"/>
      <c r="W57" s="301"/>
      <c r="X57" s="301"/>
      <c r="Y57" s="301"/>
      <c r="Z57" s="301"/>
      <c r="AA57" s="301"/>
      <c r="AB57" s="301"/>
      <c r="AC57" s="301"/>
      <c r="AD57" s="301"/>
      <c r="AE57" s="301"/>
      <c r="AF57" s="301"/>
      <c r="AG57" s="296">
        <f>'07 - Stoka A-3'!J29</f>
        <v>0</v>
      </c>
      <c r="AH57" s="297"/>
      <c r="AI57" s="297"/>
      <c r="AJ57" s="297"/>
      <c r="AK57" s="297"/>
      <c r="AL57" s="297"/>
      <c r="AM57" s="297"/>
      <c r="AN57" s="296">
        <f t="shared" si="0"/>
        <v>0</v>
      </c>
      <c r="AO57" s="297"/>
      <c r="AP57" s="297"/>
      <c r="AQ57" s="94" t="s">
        <v>86</v>
      </c>
      <c r="AR57" s="93"/>
      <c r="AS57" s="95">
        <v>0</v>
      </c>
      <c r="AT57" s="96">
        <f t="shared" si="1"/>
        <v>0</v>
      </c>
      <c r="AU57" s="97">
        <f>'07 - Stoka A-3'!P93</f>
        <v>706.53807200000006</v>
      </c>
      <c r="AV57" s="96">
        <f>'07 - Stoka A-3'!J32</f>
        <v>0</v>
      </c>
      <c r="AW57" s="96">
        <f>'07 - Stoka A-3'!J33</f>
        <v>0</v>
      </c>
      <c r="AX57" s="96">
        <f>'07 - Stoka A-3'!J34</f>
        <v>0</v>
      </c>
      <c r="AY57" s="96">
        <f>'07 - Stoka A-3'!J35</f>
        <v>0</v>
      </c>
      <c r="AZ57" s="96">
        <f>'07 - Stoka A-3'!F32</f>
        <v>0</v>
      </c>
      <c r="BA57" s="96">
        <f>'07 - Stoka A-3'!F33</f>
        <v>0</v>
      </c>
      <c r="BB57" s="96">
        <f>'07 - Stoka A-3'!F34</f>
        <v>0</v>
      </c>
      <c r="BC57" s="96">
        <f>'07 - Stoka A-3'!F35</f>
        <v>0</v>
      </c>
      <c r="BD57" s="98">
        <f>'07 - Stoka A-3'!F36</f>
        <v>0</v>
      </c>
      <c r="BT57" s="99" t="s">
        <v>82</v>
      </c>
      <c r="BV57" s="99" t="s">
        <v>75</v>
      </c>
      <c r="BW57" s="99" t="s">
        <v>99</v>
      </c>
      <c r="BX57" s="99" t="s">
        <v>81</v>
      </c>
      <c r="CL57" s="99" t="s">
        <v>5</v>
      </c>
    </row>
    <row r="58" spans="1:91" s="6" customFormat="1" ht="16.5" customHeight="1">
      <c r="A58" s="92" t="s">
        <v>83</v>
      </c>
      <c r="B58" s="93"/>
      <c r="C58" s="9"/>
      <c r="D58" s="9"/>
      <c r="E58" s="301" t="s">
        <v>100</v>
      </c>
      <c r="F58" s="301"/>
      <c r="G58" s="301"/>
      <c r="H58" s="301"/>
      <c r="I58" s="301"/>
      <c r="J58" s="9"/>
      <c r="K58" s="301" t="s">
        <v>101</v>
      </c>
      <c r="L58" s="301"/>
      <c r="M58" s="301"/>
      <c r="N58" s="301"/>
      <c r="O58" s="301"/>
      <c r="P58" s="301"/>
      <c r="Q58" s="301"/>
      <c r="R58" s="301"/>
      <c r="S58" s="301"/>
      <c r="T58" s="301"/>
      <c r="U58" s="301"/>
      <c r="V58" s="301"/>
      <c r="W58" s="301"/>
      <c r="X58" s="301"/>
      <c r="Y58" s="301"/>
      <c r="Z58" s="301"/>
      <c r="AA58" s="301"/>
      <c r="AB58" s="301"/>
      <c r="AC58" s="301"/>
      <c r="AD58" s="301"/>
      <c r="AE58" s="301"/>
      <c r="AF58" s="301"/>
      <c r="AG58" s="296">
        <f>'08 - Stoka A-4'!J29</f>
        <v>0</v>
      </c>
      <c r="AH58" s="297"/>
      <c r="AI58" s="297"/>
      <c r="AJ58" s="297"/>
      <c r="AK58" s="297"/>
      <c r="AL58" s="297"/>
      <c r="AM58" s="297"/>
      <c r="AN58" s="296">
        <f t="shared" si="0"/>
        <v>0</v>
      </c>
      <c r="AO58" s="297"/>
      <c r="AP58" s="297"/>
      <c r="AQ58" s="94" t="s">
        <v>86</v>
      </c>
      <c r="AR58" s="93"/>
      <c r="AS58" s="95">
        <v>0</v>
      </c>
      <c r="AT58" s="96">
        <f t="shared" si="1"/>
        <v>0</v>
      </c>
      <c r="AU58" s="97">
        <f>'08 - Stoka A-4'!P92</f>
        <v>4828.2638470000002</v>
      </c>
      <c r="AV58" s="96">
        <f>'08 - Stoka A-4'!J32</f>
        <v>0</v>
      </c>
      <c r="AW58" s="96">
        <f>'08 - Stoka A-4'!J33</f>
        <v>0</v>
      </c>
      <c r="AX58" s="96">
        <f>'08 - Stoka A-4'!J34</f>
        <v>0</v>
      </c>
      <c r="AY58" s="96">
        <f>'08 - Stoka A-4'!J35</f>
        <v>0</v>
      </c>
      <c r="AZ58" s="96">
        <f>'08 - Stoka A-4'!F32</f>
        <v>0</v>
      </c>
      <c r="BA58" s="96">
        <f>'08 - Stoka A-4'!F33</f>
        <v>0</v>
      </c>
      <c r="BB58" s="96">
        <f>'08 - Stoka A-4'!F34</f>
        <v>0</v>
      </c>
      <c r="BC58" s="96">
        <f>'08 - Stoka A-4'!F35</f>
        <v>0</v>
      </c>
      <c r="BD58" s="98">
        <f>'08 - Stoka A-4'!F36</f>
        <v>0</v>
      </c>
      <c r="BT58" s="99" t="s">
        <v>82</v>
      </c>
      <c r="BV58" s="99" t="s">
        <v>75</v>
      </c>
      <c r="BW58" s="99" t="s">
        <v>102</v>
      </c>
      <c r="BX58" s="99" t="s">
        <v>81</v>
      </c>
      <c r="CL58" s="99" t="s">
        <v>5</v>
      </c>
    </row>
    <row r="59" spans="1:91" s="6" customFormat="1" ht="16.5" customHeight="1">
      <c r="A59" s="92" t="s">
        <v>83</v>
      </c>
      <c r="B59" s="93"/>
      <c r="C59" s="9"/>
      <c r="D59" s="9"/>
      <c r="E59" s="301" t="s">
        <v>103</v>
      </c>
      <c r="F59" s="301"/>
      <c r="G59" s="301"/>
      <c r="H59" s="301"/>
      <c r="I59" s="301"/>
      <c r="J59" s="9"/>
      <c r="K59" s="301" t="s">
        <v>104</v>
      </c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301"/>
      <c r="AF59" s="301"/>
      <c r="AG59" s="296">
        <f>'09 - Stoka A-4-1'!J29</f>
        <v>0</v>
      </c>
      <c r="AH59" s="297"/>
      <c r="AI59" s="297"/>
      <c r="AJ59" s="297"/>
      <c r="AK59" s="297"/>
      <c r="AL59" s="297"/>
      <c r="AM59" s="297"/>
      <c r="AN59" s="296">
        <f t="shared" si="0"/>
        <v>0</v>
      </c>
      <c r="AO59" s="297"/>
      <c r="AP59" s="297"/>
      <c r="AQ59" s="94" t="s">
        <v>86</v>
      </c>
      <c r="AR59" s="93"/>
      <c r="AS59" s="95">
        <v>0</v>
      </c>
      <c r="AT59" s="96">
        <f t="shared" si="1"/>
        <v>0</v>
      </c>
      <c r="AU59" s="97">
        <f>'09 - Stoka A-4-1'!P92</f>
        <v>1692.9220439999999</v>
      </c>
      <c r="AV59" s="96">
        <f>'09 - Stoka A-4-1'!J32</f>
        <v>0</v>
      </c>
      <c r="AW59" s="96">
        <f>'09 - Stoka A-4-1'!J33</f>
        <v>0</v>
      </c>
      <c r="AX59" s="96">
        <f>'09 - Stoka A-4-1'!J34</f>
        <v>0</v>
      </c>
      <c r="AY59" s="96">
        <f>'09 - Stoka A-4-1'!J35</f>
        <v>0</v>
      </c>
      <c r="AZ59" s="96">
        <f>'09 - Stoka A-4-1'!F32</f>
        <v>0</v>
      </c>
      <c r="BA59" s="96">
        <f>'09 - Stoka A-4-1'!F33</f>
        <v>0</v>
      </c>
      <c r="BB59" s="96">
        <f>'09 - Stoka A-4-1'!F34</f>
        <v>0</v>
      </c>
      <c r="BC59" s="96">
        <f>'09 - Stoka A-4-1'!F35</f>
        <v>0</v>
      </c>
      <c r="BD59" s="98">
        <f>'09 - Stoka A-4-1'!F36</f>
        <v>0</v>
      </c>
      <c r="BT59" s="99" t="s">
        <v>82</v>
      </c>
      <c r="BV59" s="99" t="s">
        <v>75</v>
      </c>
      <c r="BW59" s="99" t="s">
        <v>105</v>
      </c>
      <c r="BX59" s="99" t="s">
        <v>81</v>
      </c>
      <c r="CL59" s="99" t="s">
        <v>5</v>
      </c>
    </row>
    <row r="60" spans="1:91" s="5" customFormat="1" ht="16.5" customHeight="1">
      <c r="A60" s="92" t="s">
        <v>83</v>
      </c>
      <c r="B60" s="83"/>
      <c r="C60" s="84"/>
      <c r="D60" s="295" t="s">
        <v>94</v>
      </c>
      <c r="E60" s="295"/>
      <c r="F60" s="295"/>
      <c r="G60" s="295"/>
      <c r="H60" s="295"/>
      <c r="I60" s="85"/>
      <c r="J60" s="295" t="s">
        <v>106</v>
      </c>
      <c r="K60" s="295"/>
      <c r="L60" s="295"/>
      <c r="M60" s="295"/>
      <c r="N60" s="295"/>
      <c r="O60" s="295"/>
      <c r="P60" s="295"/>
      <c r="Q60" s="295"/>
      <c r="R60" s="295"/>
      <c r="S60" s="295"/>
      <c r="T60" s="295"/>
      <c r="U60" s="295"/>
      <c r="V60" s="295"/>
      <c r="W60" s="295"/>
      <c r="X60" s="295"/>
      <c r="Y60" s="295"/>
      <c r="Z60" s="295"/>
      <c r="AA60" s="295"/>
      <c r="AB60" s="295"/>
      <c r="AC60" s="295"/>
      <c r="AD60" s="295"/>
      <c r="AE60" s="295"/>
      <c r="AF60" s="295"/>
      <c r="AG60" s="298">
        <f>'06 - Vedlejší a ostatní n...'!J27</f>
        <v>0</v>
      </c>
      <c r="AH60" s="299"/>
      <c r="AI60" s="299"/>
      <c r="AJ60" s="299"/>
      <c r="AK60" s="299"/>
      <c r="AL60" s="299"/>
      <c r="AM60" s="299"/>
      <c r="AN60" s="298">
        <f t="shared" si="0"/>
        <v>0</v>
      </c>
      <c r="AO60" s="299"/>
      <c r="AP60" s="299"/>
      <c r="AQ60" s="86" t="s">
        <v>79</v>
      </c>
      <c r="AR60" s="83"/>
      <c r="AS60" s="100">
        <v>0</v>
      </c>
      <c r="AT60" s="101">
        <f t="shared" si="1"/>
        <v>0</v>
      </c>
      <c r="AU60" s="102">
        <f>'06 - Vedlejší a ostatní n...'!P84</f>
        <v>0</v>
      </c>
      <c r="AV60" s="101">
        <f>'06 - Vedlejší a ostatní n...'!J30</f>
        <v>0</v>
      </c>
      <c r="AW60" s="101">
        <f>'06 - Vedlejší a ostatní n...'!J31</f>
        <v>0</v>
      </c>
      <c r="AX60" s="101">
        <f>'06 - Vedlejší a ostatní n...'!J32</f>
        <v>0</v>
      </c>
      <c r="AY60" s="101">
        <f>'06 - Vedlejší a ostatní n...'!J33</f>
        <v>0</v>
      </c>
      <c r="AZ60" s="101">
        <f>'06 - Vedlejší a ostatní n...'!F30</f>
        <v>0</v>
      </c>
      <c r="BA60" s="101">
        <f>'06 - Vedlejší a ostatní n...'!F31</f>
        <v>0</v>
      </c>
      <c r="BB60" s="101">
        <f>'06 - Vedlejší a ostatní n...'!F32</f>
        <v>0</v>
      </c>
      <c r="BC60" s="101">
        <f>'06 - Vedlejší a ostatní n...'!F33</f>
        <v>0</v>
      </c>
      <c r="BD60" s="103">
        <f>'06 - Vedlejší a ostatní n...'!F34</f>
        <v>0</v>
      </c>
      <c r="BT60" s="91" t="s">
        <v>80</v>
      </c>
      <c r="BV60" s="91" t="s">
        <v>75</v>
      </c>
      <c r="BW60" s="91" t="s">
        <v>107</v>
      </c>
      <c r="BX60" s="91" t="s">
        <v>7</v>
      </c>
      <c r="CL60" s="91" t="s">
        <v>5</v>
      </c>
      <c r="CM60" s="91" t="s">
        <v>82</v>
      </c>
    </row>
    <row r="61" spans="1:91" s="1" customFormat="1" ht="30" customHeight="1">
      <c r="B61" s="39"/>
      <c r="AR61" s="39"/>
    </row>
    <row r="62" spans="1:91" s="1" customFormat="1" ht="6.95" customHeight="1"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39"/>
    </row>
  </sheetData>
  <mergeCells count="71">
    <mergeCell ref="AR2:BE2"/>
    <mergeCell ref="AN59:AP59"/>
    <mergeCell ref="AN57:AP57"/>
    <mergeCell ref="AN54:AP54"/>
    <mergeCell ref="AN55:AP55"/>
    <mergeCell ref="AN56:AP56"/>
    <mergeCell ref="AN58:AP58"/>
    <mergeCell ref="AK32:AO32"/>
    <mergeCell ref="L42:AO42"/>
    <mergeCell ref="K59:AF59"/>
    <mergeCell ref="AG51:AM51"/>
    <mergeCell ref="AN51:AP51"/>
    <mergeCell ref="L29:O29"/>
    <mergeCell ref="L25:O25"/>
    <mergeCell ref="L26:O26"/>
    <mergeCell ref="L27:O27"/>
    <mergeCell ref="W30:AE30"/>
    <mergeCell ref="AK30:AO30"/>
    <mergeCell ref="X32:AB32"/>
    <mergeCell ref="L30:O30"/>
    <mergeCell ref="K5:AO5"/>
    <mergeCell ref="K6:AO6"/>
    <mergeCell ref="L28:O28"/>
    <mergeCell ref="W27:AE27"/>
    <mergeCell ref="AK27:AO27"/>
    <mergeCell ref="W28:AE28"/>
    <mergeCell ref="AK28:AO28"/>
    <mergeCell ref="W29:AE29"/>
    <mergeCell ref="AK29:AO29"/>
    <mergeCell ref="E20:AN20"/>
    <mergeCell ref="AK23:AO23"/>
    <mergeCell ref="W25:AE25"/>
    <mergeCell ref="AK25:AO25"/>
    <mergeCell ref="W26:AE26"/>
    <mergeCell ref="AK26:AO26"/>
    <mergeCell ref="E58:I58"/>
    <mergeCell ref="D52:H52"/>
    <mergeCell ref="E53:I53"/>
    <mergeCell ref="E54:I54"/>
    <mergeCell ref="E55:I55"/>
    <mergeCell ref="E56:I56"/>
    <mergeCell ref="E57:I57"/>
    <mergeCell ref="E59:I59"/>
    <mergeCell ref="D60:H60"/>
    <mergeCell ref="AM44:AN44"/>
    <mergeCell ref="AS46:AT48"/>
    <mergeCell ref="AM46:AP46"/>
    <mergeCell ref="AN49:AP49"/>
    <mergeCell ref="C49:G49"/>
    <mergeCell ref="I49:AF49"/>
    <mergeCell ref="AG49:AM49"/>
    <mergeCell ref="J52:AF52"/>
    <mergeCell ref="K53:AF53"/>
    <mergeCell ref="K54:AF54"/>
    <mergeCell ref="K55:AF55"/>
    <mergeCell ref="K56:AF56"/>
    <mergeCell ref="K57:AF57"/>
    <mergeCell ref="K58:AF58"/>
    <mergeCell ref="J60:AF60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N60:AP60"/>
  </mergeCells>
  <hyperlinks>
    <hyperlink ref="K1:S1" location="C2" display="1) Rekapitulace stavby"/>
    <hyperlink ref="W1:AI1" location="C51" display="2) Rekapitulace objektů stavby a soupisů prací"/>
    <hyperlink ref="A53" location="'01 - Stoka A'!C2" display="/"/>
    <hyperlink ref="A54" location="'02 - Stoka A-1'!C2" display="/"/>
    <hyperlink ref="A55" location="'03 - Stoka A-1-1'!C2" display="/"/>
    <hyperlink ref="A56" location="'06 - Stoka A-2'!C2" display="/"/>
    <hyperlink ref="A57" location="'07 - Stoka A-3'!C2" display="/"/>
    <hyperlink ref="A58" location="'08 - Stoka A-4'!C2" display="/"/>
    <hyperlink ref="A59" location="'09 - Stoka A-4-1'!C2" display="/"/>
    <hyperlink ref="A60" location="'06 - Vedlejší a ostatní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640625" style="217" customWidth="1"/>
    <col min="7" max="7" width="5" style="217" customWidth="1"/>
    <col min="8" max="8" width="77.83203125" style="217" customWidth="1"/>
    <col min="9" max="10" width="20" style="217" customWidth="1"/>
    <col min="11" max="11" width="1.6640625" style="217" customWidth="1"/>
  </cols>
  <sheetData>
    <row r="1" spans="2:11" ht="37.5" customHeight="1"/>
    <row r="2" spans="2:1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6" customFormat="1" ht="45" customHeight="1">
      <c r="B3" s="221"/>
      <c r="C3" s="342" t="s">
        <v>2034</v>
      </c>
      <c r="D3" s="342"/>
      <c r="E3" s="342"/>
      <c r="F3" s="342"/>
      <c r="G3" s="342"/>
      <c r="H3" s="342"/>
      <c r="I3" s="342"/>
      <c r="J3" s="342"/>
      <c r="K3" s="222"/>
    </row>
    <row r="4" spans="2:11" ht="25.5" customHeight="1">
      <c r="B4" s="223"/>
      <c r="C4" s="343" t="s">
        <v>2035</v>
      </c>
      <c r="D4" s="343"/>
      <c r="E4" s="343"/>
      <c r="F4" s="343"/>
      <c r="G4" s="343"/>
      <c r="H4" s="343"/>
      <c r="I4" s="343"/>
      <c r="J4" s="343"/>
      <c r="K4" s="224"/>
    </row>
    <row r="5" spans="2:1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ht="15" customHeight="1">
      <c r="B6" s="223"/>
      <c r="C6" s="341" t="s">
        <v>2036</v>
      </c>
      <c r="D6" s="341"/>
      <c r="E6" s="341"/>
      <c r="F6" s="341"/>
      <c r="G6" s="341"/>
      <c r="H6" s="341"/>
      <c r="I6" s="341"/>
      <c r="J6" s="341"/>
      <c r="K6" s="224"/>
    </row>
    <row r="7" spans="2:11" ht="15" customHeight="1">
      <c r="B7" s="227"/>
      <c r="C7" s="341" t="s">
        <v>2037</v>
      </c>
      <c r="D7" s="341"/>
      <c r="E7" s="341"/>
      <c r="F7" s="341"/>
      <c r="G7" s="341"/>
      <c r="H7" s="341"/>
      <c r="I7" s="341"/>
      <c r="J7" s="341"/>
      <c r="K7" s="224"/>
    </row>
    <row r="8" spans="2:1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ht="15" customHeight="1">
      <c r="B9" s="227"/>
      <c r="C9" s="341" t="s">
        <v>2038</v>
      </c>
      <c r="D9" s="341"/>
      <c r="E9" s="341"/>
      <c r="F9" s="341"/>
      <c r="G9" s="341"/>
      <c r="H9" s="341"/>
      <c r="I9" s="341"/>
      <c r="J9" s="341"/>
      <c r="K9" s="224"/>
    </row>
    <row r="10" spans="2:11" ht="15" customHeight="1">
      <c r="B10" s="227"/>
      <c r="C10" s="226"/>
      <c r="D10" s="341" t="s">
        <v>2039</v>
      </c>
      <c r="E10" s="341"/>
      <c r="F10" s="341"/>
      <c r="G10" s="341"/>
      <c r="H10" s="341"/>
      <c r="I10" s="341"/>
      <c r="J10" s="341"/>
      <c r="K10" s="224"/>
    </row>
    <row r="11" spans="2:11" ht="15" customHeight="1">
      <c r="B11" s="227"/>
      <c r="C11" s="228"/>
      <c r="D11" s="341" t="s">
        <v>2040</v>
      </c>
      <c r="E11" s="341"/>
      <c r="F11" s="341"/>
      <c r="G11" s="341"/>
      <c r="H11" s="341"/>
      <c r="I11" s="341"/>
      <c r="J11" s="341"/>
      <c r="K11" s="224"/>
    </row>
    <row r="12" spans="2:11" ht="12.75" customHeight="1">
      <c r="B12" s="227"/>
      <c r="C12" s="228"/>
      <c r="D12" s="228"/>
      <c r="E12" s="228"/>
      <c r="F12" s="228"/>
      <c r="G12" s="228"/>
      <c r="H12" s="228"/>
      <c r="I12" s="228"/>
      <c r="J12" s="228"/>
      <c r="K12" s="224"/>
    </row>
    <row r="13" spans="2:11" ht="15" customHeight="1">
      <c r="B13" s="227"/>
      <c r="C13" s="228"/>
      <c r="D13" s="341" t="s">
        <v>2041</v>
      </c>
      <c r="E13" s="341"/>
      <c r="F13" s="341"/>
      <c r="G13" s="341"/>
      <c r="H13" s="341"/>
      <c r="I13" s="341"/>
      <c r="J13" s="341"/>
      <c r="K13" s="224"/>
    </row>
    <row r="14" spans="2:11" ht="15" customHeight="1">
      <c r="B14" s="227"/>
      <c r="C14" s="228"/>
      <c r="D14" s="341" t="s">
        <v>2042</v>
      </c>
      <c r="E14" s="341"/>
      <c r="F14" s="341"/>
      <c r="G14" s="341"/>
      <c r="H14" s="341"/>
      <c r="I14" s="341"/>
      <c r="J14" s="341"/>
      <c r="K14" s="224"/>
    </row>
    <row r="15" spans="2:11" ht="15" customHeight="1">
      <c r="B15" s="227"/>
      <c r="C15" s="228"/>
      <c r="D15" s="341" t="s">
        <v>2043</v>
      </c>
      <c r="E15" s="341"/>
      <c r="F15" s="341"/>
      <c r="G15" s="341"/>
      <c r="H15" s="341"/>
      <c r="I15" s="341"/>
      <c r="J15" s="341"/>
      <c r="K15" s="224"/>
    </row>
    <row r="16" spans="2:11" ht="15" customHeight="1">
      <c r="B16" s="227"/>
      <c r="C16" s="228"/>
      <c r="D16" s="228"/>
      <c r="E16" s="229" t="s">
        <v>79</v>
      </c>
      <c r="F16" s="341" t="s">
        <v>2044</v>
      </c>
      <c r="G16" s="341"/>
      <c r="H16" s="341"/>
      <c r="I16" s="341"/>
      <c r="J16" s="341"/>
      <c r="K16" s="224"/>
    </row>
    <row r="17" spans="2:11" ht="15" customHeight="1">
      <c r="B17" s="227"/>
      <c r="C17" s="228"/>
      <c r="D17" s="228"/>
      <c r="E17" s="229" t="s">
        <v>2045</v>
      </c>
      <c r="F17" s="341" t="s">
        <v>2046</v>
      </c>
      <c r="G17" s="341"/>
      <c r="H17" s="341"/>
      <c r="I17" s="341"/>
      <c r="J17" s="341"/>
      <c r="K17" s="224"/>
    </row>
    <row r="18" spans="2:11" ht="15" customHeight="1">
      <c r="B18" s="227"/>
      <c r="C18" s="228"/>
      <c r="D18" s="228"/>
      <c r="E18" s="229" t="s">
        <v>2047</v>
      </c>
      <c r="F18" s="341" t="s">
        <v>2048</v>
      </c>
      <c r="G18" s="341"/>
      <c r="H18" s="341"/>
      <c r="I18" s="341"/>
      <c r="J18" s="341"/>
      <c r="K18" s="224"/>
    </row>
    <row r="19" spans="2:11" ht="15" customHeight="1">
      <c r="B19" s="227"/>
      <c r="C19" s="228"/>
      <c r="D19" s="228"/>
      <c r="E19" s="229" t="s">
        <v>2049</v>
      </c>
      <c r="F19" s="341" t="s">
        <v>106</v>
      </c>
      <c r="G19" s="341"/>
      <c r="H19" s="341"/>
      <c r="I19" s="341"/>
      <c r="J19" s="341"/>
      <c r="K19" s="224"/>
    </row>
    <row r="20" spans="2:11" ht="15" customHeight="1">
      <c r="B20" s="227"/>
      <c r="C20" s="228"/>
      <c r="D20" s="228"/>
      <c r="E20" s="229" t="s">
        <v>1393</v>
      </c>
      <c r="F20" s="341" t="s">
        <v>1394</v>
      </c>
      <c r="G20" s="341"/>
      <c r="H20" s="341"/>
      <c r="I20" s="341"/>
      <c r="J20" s="341"/>
      <c r="K20" s="224"/>
    </row>
    <row r="21" spans="2:11" ht="15" customHeight="1">
      <c r="B21" s="227"/>
      <c r="C21" s="228"/>
      <c r="D21" s="228"/>
      <c r="E21" s="229" t="s">
        <v>86</v>
      </c>
      <c r="F21" s="341" t="s">
        <v>2050</v>
      </c>
      <c r="G21" s="341"/>
      <c r="H21" s="341"/>
      <c r="I21" s="341"/>
      <c r="J21" s="341"/>
      <c r="K21" s="224"/>
    </row>
    <row r="22" spans="2:11" ht="12.75" customHeight="1">
      <c r="B22" s="227"/>
      <c r="C22" s="228"/>
      <c r="D22" s="228"/>
      <c r="E22" s="228"/>
      <c r="F22" s="228"/>
      <c r="G22" s="228"/>
      <c r="H22" s="228"/>
      <c r="I22" s="228"/>
      <c r="J22" s="228"/>
      <c r="K22" s="224"/>
    </row>
    <row r="23" spans="2:11" ht="15" customHeight="1">
      <c r="B23" s="227"/>
      <c r="C23" s="341" t="s">
        <v>2051</v>
      </c>
      <c r="D23" s="341"/>
      <c r="E23" s="341"/>
      <c r="F23" s="341"/>
      <c r="G23" s="341"/>
      <c r="H23" s="341"/>
      <c r="I23" s="341"/>
      <c r="J23" s="341"/>
      <c r="K23" s="224"/>
    </row>
    <row r="24" spans="2:11" ht="15" customHeight="1">
      <c r="B24" s="227"/>
      <c r="C24" s="341" t="s">
        <v>2052</v>
      </c>
      <c r="D24" s="341"/>
      <c r="E24" s="341"/>
      <c r="F24" s="341"/>
      <c r="G24" s="341"/>
      <c r="H24" s="341"/>
      <c r="I24" s="341"/>
      <c r="J24" s="341"/>
      <c r="K24" s="224"/>
    </row>
    <row r="25" spans="2:11" ht="15" customHeight="1">
      <c r="B25" s="227"/>
      <c r="C25" s="226"/>
      <c r="D25" s="341" t="s">
        <v>2053</v>
      </c>
      <c r="E25" s="341"/>
      <c r="F25" s="341"/>
      <c r="G25" s="341"/>
      <c r="H25" s="341"/>
      <c r="I25" s="341"/>
      <c r="J25" s="341"/>
      <c r="K25" s="224"/>
    </row>
    <row r="26" spans="2:11" ht="15" customHeight="1">
      <c r="B26" s="227"/>
      <c r="C26" s="228"/>
      <c r="D26" s="341" t="s">
        <v>2054</v>
      </c>
      <c r="E26" s="341"/>
      <c r="F26" s="341"/>
      <c r="G26" s="341"/>
      <c r="H26" s="341"/>
      <c r="I26" s="341"/>
      <c r="J26" s="341"/>
      <c r="K26" s="224"/>
    </row>
    <row r="27" spans="2:11" ht="12.75" customHeight="1">
      <c r="B27" s="227"/>
      <c r="C27" s="228"/>
      <c r="D27" s="228"/>
      <c r="E27" s="228"/>
      <c r="F27" s="228"/>
      <c r="G27" s="228"/>
      <c r="H27" s="228"/>
      <c r="I27" s="228"/>
      <c r="J27" s="228"/>
      <c r="K27" s="224"/>
    </row>
    <row r="28" spans="2:11" ht="15" customHeight="1">
      <c r="B28" s="227"/>
      <c r="C28" s="228"/>
      <c r="D28" s="341" t="s">
        <v>2055</v>
      </c>
      <c r="E28" s="341"/>
      <c r="F28" s="341"/>
      <c r="G28" s="341"/>
      <c r="H28" s="341"/>
      <c r="I28" s="341"/>
      <c r="J28" s="341"/>
      <c r="K28" s="224"/>
    </row>
    <row r="29" spans="2:11" ht="15" customHeight="1">
      <c r="B29" s="227"/>
      <c r="C29" s="228"/>
      <c r="D29" s="341" t="s">
        <v>2056</v>
      </c>
      <c r="E29" s="341"/>
      <c r="F29" s="341"/>
      <c r="G29" s="341"/>
      <c r="H29" s="341"/>
      <c r="I29" s="341"/>
      <c r="J29" s="341"/>
      <c r="K29" s="224"/>
    </row>
    <row r="30" spans="2:11" ht="12.75" customHeight="1">
      <c r="B30" s="227"/>
      <c r="C30" s="228"/>
      <c r="D30" s="228"/>
      <c r="E30" s="228"/>
      <c r="F30" s="228"/>
      <c r="G30" s="228"/>
      <c r="H30" s="228"/>
      <c r="I30" s="228"/>
      <c r="J30" s="228"/>
      <c r="K30" s="224"/>
    </row>
    <row r="31" spans="2:11" ht="15" customHeight="1">
      <c r="B31" s="227"/>
      <c r="C31" s="228"/>
      <c r="D31" s="341" t="s">
        <v>2057</v>
      </c>
      <c r="E31" s="341"/>
      <c r="F31" s="341"/>
      <c r="G31" s="341"/>
      <c r="H31" s="341"/>
      <c r="I31" s="341"/>
      <c r="J31" s="341"/>
      <c r="K31" s="224"/>
    </row>
    <row r="32" spans="2:11" ht="15" customHeight="1">
      <c r="B32" s="227"/>
      <c r="C32" s="228"/>
      <c r="D32" s="341" t="s">
        <v>2058</v>
      </c>
      <c r="E32" s="341"/>
      <c r="F32" s="341"/>
      <c r="G32" s="341"/>
      <c r="H32" s="341"/>
      <c r="I32" s="341"/>
      <c r="J32" s="341"/>
      <c r="K32" s="224"/>
    </row>
    <row r="33" spans="2:11" ht="15" customHeight="1">
      <c r="B33" s="227"/>
      <c r="C33" s="228"/>
      <c r="D33" s="341" t="s">
        <v>2059</v>
      </c>
      <c r="E33" s="341"/>
      <c r="F33" s="341"/>
      <c r="G33" s="341"/>
      <c r="H33" s="341"/>
      <c r="I33" s="341"/>
      <c r="J33" s="341"/>
      <c r="K33" s="224"/>
    </row>
    <row r="34" spans="2:11" ht="15" customHeight="1">
      <c r="B34" s="227"/>
      <c r="C34" s="228"/>
      <c r="D34" s="226"/>
      <c r="E34" s="230" t="s">
        <v>134</v>
      </c>
      <c r="F34" s="226"/>
      <c r="G34" s="341" t="s">
        <v>2060</v>
      </c>
      <c r="H34" s="341"/>
      <c r="I34" s="341"/>
      <c r="J34" s="341"/>
      <c r="K34" s="224"/>
    </row>
    <row r="35" spans="2:11" ht="30.75" customHeight="1">
      <c r="B35" s="227"/>
      <c r="C35" s="228"/>
      <c r="D35" s="226"/>
      <c r="E35" s="230" t="s">
        <v>2061</v>
      </c>
      <c r="F35" s="226"/>
      <c r="G35" s="341" t="s">
        <v>2062</v>
      </c>
      <c r="H35" s="341"/>
      <c r="I35" s="341"/>
      <c r="J35" s="341"/>
      <c r="K35" s="224"/>
    </row>
    <row r="36" spans="2:11" ht="15" customHeight="1">
      <c r="B36" s="227"/>
      <c r="C36" s="228"/>
      <c r="D36" s="226"/>
      <c r="E36" s="230" t="s">
        <v>54</v>
      </c>
      <c r="F36" s="226"/>
      <c r="G36" s="341" t="s">
        <v>2063</v>
      </c>
      <c r="H36" s="341"/>
      <c r="I36" s="341"/>
      <c r="J36" s="341"/>
      <c r="K36" s="224"/>
    </row>
    <row r="37" spans="2:11" ht="15" customHeight="1">
      <c r="B37" s="227"/>
      <c r="C37" s="228"/>
      <c r="D37" s="226"/>
      <c r="E37" s="230" t="s">
        <v>135</v>
      </c>
      <c r="F37" s="226"/>
      <c r="G37" s="341" t="s">
        <v>2064</v>
      </c>
      <c r="H37" s="341"/>
      <c r="I37" s="341"/>
      <c r="J37" s="341"/>
      <c r="K37" s="224"/>
    </row>
    <row r="38" spans="2:11" ht="15" customHeight="1">
      <c r="B38" s="227"/>
      <c r="C38" s="228"/>
      <c r="D38" s="226"/>
      <c r="E38" s="230" t="s">
        <v>136</v>
      </c>
      <c r="F38" s="226"/>
      <c r="G38" s="341" t="s">
        <v>2065</v>
      </c>
      <c r="H38" s="341"/>
      <c r="I38" s="341"/>
      <c r="J38" s="341"/>
      <c r="K38" s="224"/>
    </row>
    <row r="39" spans="2:11" ht="15" customHeight="1">
      <c r="B39" s="227"/>
      <c r="C39" s="228"/>
      <c r="D39" s="226"/>
      <c r="E39" s="230" t="s">
        <v>137</v>
      </c>
      <c r="F39" s="226"/>
      <c r="G39" s="341" t="s">
        <v>2066</v>
      </c>
      <c r="H39" s="341"/>
      <c r="I39" s="341"/>
      <c r="J39" s="341"/>
      <c r="K39" s="224"/>
    </row>
    <row r="40" spans="2:11" ht="15" customHeight="1">
      <c r="B40" s="227"/>
      <c r="C40" s="228"/>
      <c r="D40" s="226"/>
      <c r="E40" s="230" t="s">
        <v>2067</v>
      </c>
      <c r="F40" s="226"/>
      <c r="G40" s="341" t="s">
        <v>2068</v>
      </c>
      <c r="H40" s="341"/>
      <c r="I40" s="341"/>
      <c r="J40" s="341"/>
      <c r="K40" s="224"/>
    </row>
    <row r="41" spans="2:11" ht="15" customHeight="1">
      <c r="B41" s="227"/>
      <c r="C41" s="228"/>
      <c r="D41" s="226"/>
      <c r="E41" s="230"/>
      <c r="F41" s="226"/>
      <c r="G41" s="341" t="s">
        <v>2069</v>
      </c>
      <c r="H41" s="341"/>
      <c r="I41" s="341"/>
      <c r="J41" s="341"/>
      <c r="K41" s="224"/>
    </row>
    <row r="42" spans="2:11" ht="15" customHeight="1">
      <c r="B42" s="227"/>
      <c r="C42" s="228"/>
      <c r="D42" s="226"/>
      <c r="E42" s="230" t="s">
        <v>2070</v>
      </c>
      <c r="F42" s="226"/>
      <c r="G42" s="341" t="s">
        <v>2071</v>
      </c>
      <c r="H42" s="341"/>
      <c r="I42" s="341"/>
      <c r="J42" s="341"/>
      <c r="K42" s="224"/>
    </row>
    <row r="43" spans="2:11" ht="15" customHeight="1">
      <c r="B43" s="227"/>
      <c r="C43" s="228"/>
      <c r="D43" s="226"/>
      <c r="E43" s="230" t="s">
        <v>139</v>
      </c>
      <c r="F43" s="226"/>
      <c r="G43" s="341" t="s">
        <v>2072</v>
      </c>
      <c r="H43" s="341"/>
      <c r="I43" s="341"/>
      <c r="J43" s="341"/>
      <c r="K43" s="224"/>
    </row>
    <row r="44" spans="2:11" ht="12.75" customHeight="1">
      <c r="B44" s="227"/>
      <c r="C44" s="228"/>
      <c r="D44" s="226"/>
      <c r="E44" s="226"/>
      <c r="F44" s="226"/>
      <c r="G44" s="226"/>
      <c r="H44" s="226"/>
      <c r="I44" s="226"/>
      <c r="J44" s="226"/>
      <c r="K44" s="224"/>
    </row>
    <row r="45" spans="2:11" ht="15" customHeight="1">
      <c r="B45" s="227"/>
      <c r="C45" s="228"/>
      <c r="D45" s="341" t="s">
        <v>2073</v>
      </c>
      <c r="E45" s="341"/>
      <c r="F45" s="341"/>
      <c r="G45" s="341"/>
      <c r="H45" s="341"/>
      <c r="I45" s="341"/>
      <c r="J45" s="341"/>
      <c r="K45" s="224"/>
    </row>
    <row r="46" spans="2:11" ht="15" customHeight="1">
      <c r="B46" s="227"/>
      <c r="C46" s="228"/>
      <c r="D46" s="228"/>
      <c r="E46" s="341" t="s">
        <v>2074</v>
      </c>
      <c r="F46" s="341"/>
      <c r="G46" s="341"/>
      <c r="H46" s="341"/>
      <c r="I46" s="341"/>
      <c r="J46" s="341"/>
      <c r="K46" s="224"/>
    </row>
    <row r="47" spans="2:11" ht="15" customHeight="1">
      <c r="B47" s="227"/>
      <c r="C47" s="228"/>
      <c r="D47" s="228"/>
      <c r="E47" s="341" t="s">
        <v>2075</v>
      </c>
      <c r="F47" s="341"/>
      <c r="G47" s="341"/>
      <c r="H47" s="341"/>
      <c r="I47" s="341"/>
      <c r="J47" s="341"/>
      <c r="K47" s="224"/>
    </row>
    <row r="48" spans="2:11" ht="15" customHeight="1">
      <c r="B48" s="227"/>
      <c r="C48" s="228"/>
      <c r="D48" s="228"/>
      <c r="E48" s="341" t="s">
        <v>2076</v>
      </c>
      <c r="F48" s="341"/>
      <c r="G48" s="341"/>
      <c r="H48" s="341"/>
      <c r="I48" s="341"/>
      <c r="J48" s="341"/>
      <c r="K48" s="224"/>
    </row>
    <row r="49" spans="2:11" ht="15" customHeight="1">
      <c r="B49" s="227"/>
      <c r="C49" s="228"/>
      <c r="D49" s="341" t="s">
        <v>2077</v>
      </c>
      <c r="E49" s="341"/>
      <c r="F49" s="341"/>
      <c r="G49" s="341"/>
      <c r="H49" s="341"/>
      <c r="I49" s="341"/>
      <c r="J49" s="341"/>
      <c r="K49" s="224"/>
    </row>
    <row r="50" spans="2:11" ht="25.5" customHeight="1">
      <c r="B50" s="223"/>
      <c r="C50" s="343" t="s">
        <v>2078</v>
      </c>
      <c r="D50" s="343"/>
      <c r="E50" s="343"/>
      <c r="F50" s="343"/>
      <c r="G50" s="343"/>
      <c r="H50" s="343"/>
      <c r="I50" s="343"/>
      <c r="J50" s="343"/>
      <c r="K50" s="224"/>
    </row>
    <row r="51" spans="2:11" ht="5.25" customHeight="1">
      <c r="B51" s="223"/>
      <c r="C51" s="225"/>
      <c r="D51" s="225"/>
      <c r="E51" s="225"/>
      <c r="F51" s="225"/>
      <c r="G51" s="225"/>
      <c r="H51" s="225"/>
      <c r="I51" s="225"/>
      <c r="J51" s="225"/>
      <c r="K51" s="224"/>
    </row>
    <row r="52" spans="2:11" ht="15" customHeight="1">
      <c r="B52" s="223"/>
      <c r="C52" s="341" t="s">
        <v>2079</v>
      </c>
      <c r="D52" s="341"/>
      <c r="E52" s="341"/>
      <c r="F52" s="341"/>
      <c r="G52" s="341"/>
      <c r="H52" s="341"/>
      <c r="I52" s="341"/>
      <c r="J52" s="341"/>
      <c r="K52" s="224"/>
    </row>
    <row r="53" spans="2:11" ht="15" customHeight="1">
      <c r="B53" s="223"/>
      <c r="C53" s="341" t="s">
        <v>2080</v>
      </c>
      <c r="D53" s="341"/>
      <c r="E53" s="341"/>
      <c r="F53" s="341"/>
      <c r="G53" s="341"/>
      <c r="H53" s="341"/>
      <c r="I53" s="341"/>
      <c r="J53" s="341"/>
      <c r="K53" s="224"/>
    </row>
    <row r="54" spans="2:11" ht="12.75" customHeight="1">
      <c r="B54" s="223"/>
      <c r="C54" s="226"/>
      <c r="D54" s="226"/>
      <c r="E54" s="226"/>
      <c r="F54" s="226"/>
      <c r="G54" s="226"/>
      <c r="H54" s="226"/>
      <c r="I54" s="226"/>
      <c r="J54" s="226"/>
      <c r="K54" s="224"/>
    </row>
    <row r="55" spans="2:11" ht="15" customHeight="1">
      <c r="B55" s="223"/>
      <c r="C55" s="341" t="s">
        <v>2081</v>
      </c>
      <c r="D55" s="341"/>
      <c r="E55" s="341"/>
      <c r="F55" s="341"/>
      <c r="G55" s="341"/>
      <c r="H55" s="341"/>
      <c r="I55" s="341"/>
      <c r="J55" s="341"/>
      <c r="K55" s="224"/>
    </row>
    <row r="56" spans="2:11" ht="15" customHeight="1">
      <c r="B56" s="223"/>
      <c r="C56" s="228"/>
      <c r="D56" s="341" t="s">
        <v>2082</v>
      </c>
      <c r="E56" s="341"/>
      <c r="F56" s="341"/>
      <c r="G56" s="341"/>
      <c r="H56" s="341"/>
      <c r="I56" s="341"/>
      <c r="J56" s="341"/>
      <c r="K56" s="224"/>
    </row>
    <row r="57" spans="2:11" ht="15" customHeight="1">
      <c r="B57" s="223"/>
      <c r="C57" s="228"/>
      <c r="D57" s="341" t="s">
        <v>2083</v>
      </c>
      <c r="E57" s="341"/>
      <c r="F57" s="341"/>
      <c r="G57" s="341"/>
      <c r="H57" s="341"/>
      <c r="I57" s="341"/>
      <c r="J57" s="341"/>
      <c r="K57" s="224"/>
    </row>
    <row r="58" spans="2:11" ht="15" customHeight="1">
      <c r="B58" s="223"/>
      <c r="C58" s="228"/>
      <c r="D58" s="341" t="s">
        <v>2084</v>
      </c>
      <c r="E58" s="341"/>
      <c r="F58" s="341"/>
      <c r="G58" s="341"/>
      <c r="H58" s="341"/>
      <c r="I58" s="341"/>
      <c r="J58" s="341"/>
      <c r="K58" s="224"/>
    </row>
    <row r="59" spans="2:11" ht="15" customHeight="1">
      <c r="B59" s="223"/>
      <c r="C59" s="228"/>
      <c r="D59" s="341" t="s">
        <v>2085</v>
      </c>
      <c r="E59" s="341"/>
      <c r="F59" s="341"/>
      <c r="G59" s="341"/>
      <c r="H59" s="341"/>
      <c r="I59" s="341"/>
      <c r="J59" s="341"/>
      <c r="K59" s="224"/>
    </row>
    <row r="60" spans="2:11" ht="15" customHeight="1">
      <c r="B60" s="223"/>
      <c r="C60" s="228"/>
      <c r="D60" s="344" t="s">
        <v>2086</v>
      </c>
      <c r="E60" s="344"/>
      <c r="F60" s="344"/>
      <c r="G60" s="344"/>
      <c r="H60" s="344"/>
      <c r="I60" s="344"/>
      <c r="J60" s="344"/>
      <c r="K60" s="224"/>
    </row>
    <row r="61" spans="2:11" ht="15" customHeight="1">
      <c r="B61" s="223"/>
      <c r="C61" s="228"/>
      <c r="D61" s="341" t="s">
        <v>2087</v>
      </c>
      <c r="E61" s="341"/>
      <c r="F61" s="341"/>
      <c r="G61" s="341"/>
      <c r="H61" s="341"/>
      <c r="I61" s="341"/>
      <c r="J61" s="341"/>
      <c r="K61" s="224"/>
    </row>
    <row r="62" spans="2:11" ht="12.75" customHeight="1">
      <c r="B62" s="223"/>
      <c r="C62" s="228"/>
      <c r="D62" s="228"/>
      <c r="E62" s="231"/>
      <c r="F62" s="228"/>
      <c r="G62" s="228"/>
      <c r="H62" s="228"/>
      <c r="I62" s="228"/>
      <c r="J62" s="228"/>
      <c r="K62" s="224"/>
    </row>
    <row r="63" spans="2:11" ht="15" customHeight="1">
      <c r="B63" s="223"/>
      <c r="C63" s="228"/>
      <c r="D63" s="341" t="s">
        <v>2088</v>
      </c>
      <c r="E63" s="341"/>
      <c r="F63" s="341"/>
      <c r="G63" s="341"/>
      <c r="H63" s="341"/>
      <c r="I63" s="341"/>
      <c r="J63" s="341"/>
      <c r="K63" s="224"/>
    </row>
    <row r="64" spans="2:11" ht="15" customHeight="1">
      <c r="B64" s="223"/>
      <c r="C64" s="228"/>
      <c r="D64" s="344" t="s">
        <v>2089</v>
      </c>
      <c r="E64" s="344"/>
      <c r="F64" s="344"/>
      <c r="G64" s="344"/>
      <c r="H64" s="344"/>
      <c r="I64" s="344"/>
      <c r="J64" s="344"/>
      <c r="K64" s="224"/>
    </row>
    <row r="65" spans="2:11" ht="15" customHeight="1">
      <c r="B65" s="223"/>
      <c r="C65" s="228"/>
      <c r="D65" s="341" t="s">
        <v>2090</v>
      </c>
      <c r="E65" s="341"/>
      <c r="F65" s="341"/>
      <c r="G65" s="341"/>
      <c r="H65" s="341"/>
      <c r="I65" s="341"/>
      <c r="J65" s="341"/>
      <c r="K65" s="224"/>
    </row>
    <row r="66" spans="2:11" ht="15" customHeight="1">
      <c r="B66" s="223"/>
      <c r="C66" s="228"/>
      <c r="D66" s="341" t="s">
        <v>2091</v>
      </c>
      <c r="E66" s="341"/>
      <c r="F66" s="341"/>
      <c r="G66" s="341"/>
      <c r="H66" s="341"/>
      <c r="I66" s="341"/>
      <c r="J66" s="341"/>
      <c r="K66" s="224"/>
    </row>
    <row r="67" spans="2:11" ht="15" customHeight="1">
      <c r="B67" s="223"/>
      <c r="C67" s="228"/>
      <c r="D67" s="341" t="s">
        <v>2092</v>
      </c>
      <c r="E67" s="341"/>
      <c r="F67" s="341"/>
      <c r="G67" s="341"/>
      <c r="H67" s="341"/>
      <c r="I67" s="341"/>
      <c r="J67" s="341"/>
      <c r="K67" s="224"/>
    </row>
    <row r="68" spans="2:11" ht="15" customHeight="1">
      <c r="B68" s="223"/>
      <c r="C68" s="228"/>
      <c r="D68" s="341" t="s">
        <v>2093</v>
      </c>
      <c r="E68" s="341"/>
      <c r="F68" s="341"/>
      <c r="G68" s="341"/>
      <c r="H68" s="341"/>
      <c r="I68" s="341"/>
      <c r="J68" s="341"/>
      <c r="K68" s="224"/>
    </row>
    <row r="69" spans="2:11" ht="12.75" customHeight="1">
      <c r="B69" s="232"/>
      <c r="C69" s="233"/>
      <c r="D69" s="233"/>
      <c r="E69" s="233"/>
      <c r="F69" s="233"/>
      <c r="G69" s="233"/>
      <c r="H69" s="233"/>
      <c r="I69" s="233"/>
      <c r="J69" s="233"/>
      <c r="K69" s="234"/>
    </row>
    <row r="70" spans="2:11" ht="18.75" customHeight="1">
      <c r="B70" s="235"/>
      <c r="C70" s="235"/>
      <c r="D70" s="235"/>
      <c r="E70" s="235"/>
      <c r="F70" s="235"/>
      <c r="G70" s="235"/>
      <c r="H70" s="235"/>
      <c r="I70" s="235"/>
      <c r="J70" s="235"/>
      <c r="K70" s="236"/>
    </row>
    <row r="71" spans="2:11" ht="18.75" customHeight="1">
      <c r="B71" s="23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2:11" ht="7.5" customHeight="1">
      <c r="B72" s="237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ht="45" customHeight="1">
      <c r="B73" s="240"/>
      <c r="C73" s="345" t="s">
        <v>112</v>
      </c>
      <c r="D73" s="345"/>
      <c r="E73" s="345"/>
      <c r="F73" s="345"/>
      <c r="G73" s="345"/>
      <c r="H73" s="345"/>
      <c r="I73" s="345"/>
      <c r="J73" s="345"/>
      <c r="K73" s="241"/>
    </row>
    <row r="74" spans="2:11" ht="17.25" customHeight="1">
      <c r="B74" s="240"/>
      <c r="C74" s="242" t="s">
        <v>2094</v>
      </c>
      <c r="D74" s="242"/>
      <c r="E74" s="242"/>
      <c r="F74" s="242" t="s">
        <v>2095</v>
      </c>
      <c r="G74" s="243"/>
      <c r="H74" s="242" t="s">
        <v>135</v>
      </c>
      <c r="I74" s="242" t="s">
        <v>58</v>
      </c>
      <c r="J74" s="242" t="s">
        <v>2096</v>
      </c>
      <c r="K74" s="241"/>
    </row>
    <row r="75" spans="2:11" ht="17.25" customHeight="1">
      <c r="B75" s="240"/>
      <c r="C75" s="244" t="s">
        <v>2097</v>
      </c>
      <c r="D75" s="244"/>
      <c r="E75" s="244"/>
      <c r="F75" s="245" t="s">
        <v>2098</v>
      </c>
      <c r="G75" s="246"/>
      <c r="H75" s="244"/>
      <c r="I75" s="244"/>
      <c r="J75" s="244" t="s">
        <v>2099</v>
      </c>
      <c r="K75" s="241"/>
    </row>
    <row r="76" spans="2:11" ht="5.25" customHeight="1">
      <c r="B76" s="240"/>
      <c r="C76" s="247"/>
      <c r="D76" s="247"/>
      <c r="E76" s="247"/>
      <c r="F76" s="247"/>
      <c r="G76" s="248"/>
      <c r="H76" s="247"/>
      <c r="I76" s="247"/>
      <c r="J76" s="247"/>
      <c r="K76" s="241"/>
    </row>
    <row r="77" spans="2:11" ht="15" customHeight="1">
      <c r="B77" s="240"/>
      <c r="C77" s="230" t="s">
        <v>54</v>
      </c>
      <c r="D77" s="247"/>
      <c r="E77" s="247"/>
      <c r="F77" s="249" t="s">
        <v>2100</v>
      </c>
      <c r="G77" s="248"/>
      <c r="H77" s="230" t="s">
        <v>2101</v>
      </c>
      <c r="I77" s="230" t="s">
        <v>2102</v>
      </c>
      <c r="J77" s="230">
        <v>20</v>
      </c>
      <c r="K77" s="241"/>
    </row>
    <row r="78" spans="2:11" ht="15" customHeight="1">
      <c r="B78" s="240"/>
      <c r="C78" s="230" t="s">
        <v>2103</v>
      </c>
      <c r="D78" s="230"/>
      <c r="E78" s="230"/>
      <c r="F78" s="249" t="s">
        <v>2100</v>
      </c>
      <c r="G78" s="248"/>
      <c r="H78" s="230" t="s">
        <v>2104</v>
      </c>
      <c r="I78" s="230" t="s">
        <v>2102</v>
      </c>
      <c r="J78" s="230">
        <v>120</v>
      </c>
      <c r="K78" s="241"/>
    </row>
    <row r="79" spans="2:11" ht="15" customHeight="1">
      <c r="B79" s="250"/>
      <c r="C79" s="230" t="s">
        <v>2105</v>
      </c>
      <c r="D79" s="230"/>
      <c r="E79" s="230"/>
      <c r="F79" s="249" t="s">
        <v>2106</v>
      </c>
      <c r="G79" s="248"/>
      <c r="H79" s="230" t="s">
        <v>2107</v>
      </c>
      <c r="I79" s="230" t="s">
        <v>2102</v>
      </c>
      <c r="J79" s="230">
        <v>50</v>
      </c>
      <c r="K79" s="241"/>
    </row>
    <row r="80" spans="2:11" ht="15" customHeight="1">
      <c r="B80" s="250"/>
      <c r="C80" s="230" t="s">
        <v>2108</v>
      </c>
      <c r="D80" s="230"/>
      <c r="E80" s="230"/>
      <c r="F80" s="249" t="s">
        <v>2100</v>
      </c>
      <c r="G80" s="248"/>
      <c r="H80" s="230" t="s">
        <v>2109</v>
      </c>
      <c r="I80" s="230" t="s">
        <v>2110</v>
      </c>
      <c r="J80" s="230"/>
      <c r="K80" s="241"/>
    </row>
    <row r="81" spans="2:11" ht="15" customHeight="1">
      <c r="B81" s="250"/>
      <c r="C81" s="251" t="s">
        <v>2111</v>
      </c>
      <c r="D81" s="251"/>
      <c r="E81" s="251"/>
      <c r="F81" s="252" t="s">
        <v>2106</v>
      </c>
      <c r="G81" s="251"/>
      <c r="H81" s="251" t="s">
        <v>2112</v>
      </c>
      <c r="I81" s="251" t="s">
        <v>2102</v>
      </c>
      <c r="J81" s="251">
        <v>15</v>
      </c>
      <c r="K81" s="241"/>
    </row>
    <row r="82" spans="2:11" ht="15" customHeight="1">
      <c r="B82" s="250"/>
      <c r="C82" s="251" t="s">
        <v>2113</v>
      </c>
      <c r="D82" s="251"/>
      <c r="E82" s="251"/>
      <c r="F82" s="252" t="s">
        <v>2106</v>
      </c>
      <c r="G82" s="251"/>
      <c r="H82" s="251" t="s">
        <v>2114</v>
      </c>
      <c r="I82" s="251" t="s">
        <v>2102</v>
      </c>
      <c r="J82" s="251">
        <v>15</v>
      </c>
      <c r="K82" s="241"/>
    </row>
    <row r="83" spans="2:11" ht="15" customHeight="1">
      <c r="B83" s="250"/>
      <c r="C83" s="251" t="s">
        <v>2115</v>
      </c>
      <c r="D83" s="251"/>
      <c r="E83" s="251"/>
      <c r="F83" s="252" t="s">
        <v>2106</v>
      </c>
      <c r="G83" s="251"/>
      <c r="H83" s="251" t="s">
        <v>2116</v>
      </c>
      <c r="I83" s="251" t="s">
        <v>2102</v>
      </c>
      <c r="J83" s="251">
        <v>20</v>
      </c>
      <c r="K83" s="241"/>
    </row>
    <row r="84" spans="2:11" ht="15" customHeight="1">
      <c r="B84" s="250"/>
      <c r="C84" s="251" t="s">
        <v>2117</v>
      </c>
      <c r="D84" s="251"/>
      <c r="E84" s="251"/>
      <c r="F84" s="252" t="s">
        <v>2106</v>
      </c>
      <c r="G84" s="251"/>
      <c r="H84" s="251" t="s">
        <v>2118</v>
      </c>
      <c r="I84" s="251" t="s">
        <v>2102</v>
      </c>
      <c r="J84" s="251">
        <v>20</v>
      </c>
      <c r="K84" s="241"/>
    </row>
    <row r="85" spans="2:11" ht="15" customHeight="1">
      <c r="B85" s="250"/>
      <c r="C85" s="230" t="s">
        <v>2119</v>
      </c>
      <c r="D85" s="230"/>
      <c r="E85" s="230"/>
      <c r="F85" s="249" t="s">
        <v>2106</v>
      </c>
      <c r="G85" s="248"/>
      <c r="H85" s="230" t="s">
        <v>2120</v>
      </c>
      <c r="I85" s="230" t="s">
        <v>2102</v>
      </c>
      <c r="J85" s="230">
        <v>50</v>
      </c>
      <c r="K85" s="241"/>
    </row>
    <row r="86" spans="2:11" ht="15" customHeight="1">
      <c r="B86" s="250"/>
      <c r="C86" s="230" t="s">
        <v>2121</v>
      </c>
      <c r="D86" s="230"/>
      <c r="E86" s="230"/>
      <c r="F86" s="249" t="s">
        <v>2106</v>
      </c>
      <c r="G86" s="248"/>
      <c r="H86" s="230" t="s">
        <v>2122</v>
      </c>
      <c r="I86" s="230" t="s">
        <v>2102</v>
      </c>
      <c r="J86" s="230">
        <v>20</v>
      </c>
      <c r="K86" s="241"/>
    </row>
    <row r="87" spans="2:11" ht="15" customHeight="1">
      <c r="B87" s="250"/>
      <c r="C87" s="230" t="s">
        <v>2123</v>
      </c>
      <c r="D87" s="230"/>
      <c r="E87" s="230"/>
      <c r="F87" s="249" t="s">
        <v>2106</v>
      </c>
      <c r="G87" s="248"/>
      <c r="H87" s="230" t="s">
        <v>2124</v>
      </c>
      <c r="I87" s="230" t="s">
        <v>2102</v>
      </c>
      <c r="J87" s="230">
        <v>20</v>
      </c>
      <c r="K87" s="241"/>
    </row>
    <row r="88" spans="2:11" ht="15" customHeight="1">
      <c r="B88" s="250"/>
      <c r="C88" s="230" t="s">
        <v>2125</v>
      </c>
      <c r="D88" s="230"/>
      <c r="E88" s="230"/>
      <c r="F88" s="249" t="s">
        <v>2106</v>
      </c>
      <c r="G88" s="248"/>
      <c r="H88" s="230" t="s">
        <v>2126</v>
      </c>
      <c r="I88" s="230" t="s">
        <v>2102</v>
      </c>
      <c r="J88" s="230">
        <v>50</v>
      </c>
      <c r="K88" s="241"/>
    </row>
    <row r="89" spans="2:11" ht="15" customHeight="1">
      <c r="B89" s="250"/>
      <c r="C89" s="230" t="s">
        <v>2127</v>
      </c>
      <c r="D89" s="230"/>
      <c r="E89" s="230"/>
      <c r="F89" s="249" t="s">
        <v>2106</v>
      </c>
      <c r="G89" s="248"/>
      <c r="H89" s="230" t="s">
        <v>2127</v>
      </c>
      <c r="I89" s="230" t="s">
        <v>2102</v>
      </c>
      <c r="J89" s="230">
        <v>50</v>
      </c>
      <c r="K89" s="241"/>
    </row>
    <row r="90" spans="2:11" ht="15" customHeight="1">
      <c r="B90" s="250"/>
      <c r="C90" s="230" t="s">
        <v>140</v>
      </c>
      <c r="D90" s="230"/>
      <c r="E90" s="230"/>
      <c r="F90" s="249" t="s">
        <v>2106</v>
      </c>
      <c r="G90" s="248"/>
      <c r="H90" s="230" t="s">
        <v>2128</v>
      </c>
      <c r="I90" s="230" t="s">
        <v>2102</v>
      </c>
      <c r="J90" s="230">
        <v>255</v>
      </c>
      <c r="K90" s="241"/>
    </row>
    <row r="91" spans="2:11" ht="15" customHeight="1">
      <c r="B91" s="250"/>
      <c r="C91" s="230" t="s">
        <v>2129</v>
      </c>
      <c r="D91" s="230"/>
      <c r="E91" s="230"/>
      <c r="F91" s="249" t="s">
        <v>2100</v>
      </c>
      <c r="G91" s="248"/>
      <c r="H91" s="230" t="s">
        <v>2130</v>
      </c>
      <c r="I91" s="230" t="s">
        <v>2131</v>
      </c>
      <c r="J91" s="230"/>
      <c r="K91" s="241"/>
    </row>
    <row r="92" spans="2:11" ht="15" customHeight="1">
      <c r="B92" s="250"/>
      <c r="C92" s="230" t="s">
        <v>2132</v>
      </c>
      <c r="D92" s="230"/>
      <c r="E92" s="230"/>
      <c r="F92" s="249" t="s">
        <v>2100</v>
      </c>
      <c r="G92" s="248"/>
      <c r="H92" s="230" t="s">
        <v>2133</v>
      </c>
      <c r="I92" s="230" t="s">
        <v>2134</v>
      </c>
      <c r="J92" s="230"/>
      <c r="K92" s="241"/>
    </row>
    <row r="93" spans="2:11" ht="15" customHeight="1">
      <c r="B93" s="250"/>
      <c r="C93" s="230" t="s">
        <v>2135</v>
      </c>
      <c r="D93" s="230"/>
      <c r="E93" s="230"/>
      <c r="F93" s="249" t="s">
        <v>2100</v>
      </c>
      <c r="G93" s="248"/>
      <c r="H93" s="230" t="s">
        <v>2135</v>
      </c>
      <c r="I93" s="230" t="s">
        <v>2134</v>
      </c>
      <c r="J93" s="230"/>
      <c r="K93" s="241"/>
    </row>
    <row r="94" spans="2:11" ht="15" customHeight="1">
      <c r="B94" s="250"/>
      <c r="C94" s="230" t="s">
        <v>39</v>
      </c>
      <c r="D94" s="230"/>
      <c r="E94" s="230"/>
      <c r="F94" s="249" t="s">
        <v>2100</v>
      </c>
      <c r="G94" s="248"/>
      <c r="H94" s="230" t="s">
        <v>2136</v>
      </c>
      <c r="I94" s="230" t="s">
        <v>2134</v>
      </c>
      <c r="J94" s="230"/>
      <c r="K94" s="241"/>
    </row>
    <row r="95" spans="2:11" ht="15" customHeight="1">
      <c r="B95" s="250"/>
      <c r="C95" s="230" t="s">
        <v>49</v>
      </c>
      <c r="D95" s="230"/>
      <c r="E95" s="230"/>
      <c r="F95" s="249" t="s">
        <v>2100</v>
      </c>
      <c r="G95" s="248"/>
      <c r="H95" s="230" t="s">
        <v>2137</v>
      </c>
      <c r="I95" s="230" t="s">
        <v>2134</v>
      </c>
      <c r="J95" s="230"/>
      <c r="K95" s="241"/>
    </row>
    <row r="96" spans="2:11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spans="2:11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spans="2:11" ht="18.75" customHeight="1">
      <c r="B98" s="236"/>
      <c r="C98" s="236"/>
      <c r="D98" s="236"/>
      <c r="E98" s="236"/>
      <c r="F98" s="236"/>
      <c r="G98" s="236"/>
      <c r="H98" s="236"/>
      <c r="I98" s="236"/>
      <c r="J98" s="236"/>
      <c r="K98" s="236"/>
    </row>
    <row r="99" spans="2:11" ht="7.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9"/>
    </row>
    <row r="100" spans="2:11" ht="45" customHeight="1">
      <c r="B100" s="240"/>
      <c r="C100" s="345" t="s">
        <v>2138</v>
      </c>
      <c r="D100" s="345"/>
      <c r="E100" s="345"/>
      <c r="F100" s="345"/>
      <c r="G100" s="345"/>
      <c r="H100" s="345"/>
      <c r="I100" s="345"/>
      <c r="J100" s="345"/>
      <c r="K100" s="241"/>
    </row>
    <row r="101" spans="2:11" ht="17.25" customHeight="1">
      <c r="B101" s="240"/>
      <c r="C101" s="242" t="s">
        <v>2094</v>
      </c>
      <c r="D101" s="242"/>
      <c r="E101" s="242"/>
      <c r="F101" s="242" t="s">
        <v>2095</v>
      </c>
      <c r="G101" s="243"/>
      <c r="H101" s="242" t="s">
        <v>135</v>
      </c>
      <c r="I101" s="242" t="s">
        <v>58</v>
      </c>
      <c r="J101" s="242" t="s">
        <v>2096</v>
      </c>
      <c r="K101" s="241"/>
    </row>
    <row r="102" spans="2:11" ht="17.25" customHeight="1">
      <c r="B102" s="240"/>
      <c r="C102" s="244" t="s">
        <v>2097</v>
      </c>
      <c r="D102" s="244"/>
      <c r="E102" s="244"/>
      <c r="F102" s="245" t="s">
        <v>2098</v>
      </c>
      <c r="G102" s="246"/>
      <c r="H102" s="244"/>
      <c r="I102" s="244"/>
      <c r="J102" s="244" t="s">
        <v>2099</v>
      </c>
      <c r="K102" s="241"/>
    </row>
    <row r="103" spans="2:11" ht="5.25" customHeight="1">
      <c r="B103" s="240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spans="2:11" ht="15" customHeight="1">
      <c r="B104" s="240"/>
      <c r="C104" s="230" t="s">
        <v>54</v>
      </c>
      <c r="D104" s="247"/>
      <c r="E104" s="247"/>
      <c r="F104" s="249" t="s">
        <v>2100</v>
      </c>
      <c r="G104" s="258"/>
      <c r="H104" s="230" t="s">
        <v>2139</v>
      </c>
      <c r="I104" s="230" t="s">
        <v>2102</v>
      </c>
      <c r="J104" s="230">
        <v>20</v>
      </c>
      <c r="K104" s="241"/>
    </row>
    <row r="105" spans="2:11" ht="15" customHeight="1">
      <c r="B105" s="240"/>
      <c r="C105" s="230" t="s">
        <v>2103</v>
      </c>
      <c r="D105" s="230"/>
      <c r="E105" s="230"/>
      <c r="F105" s="249" t="s">
        <v>2100</v>
      </c>
      <c r="G105" s="230"/>
      <c r="H105" s="230" t="s">
        <v>2139</v>
      </c>
      <c r="I105" s="230" t="s">
        <v>2102</v>
      </c>
      <c r="J105" s="230">
        <v>120</v>
      </c>
      <c r="K105" s="241"/>
    </row>
    <row r="106" spans="2:11" ht="15" customHeight="1">
      <c r="B106" s="250"/>
      <c r="C106" s="230" t="s">
        <v>2105</v>
      </c>
      <c r="D106" s="230"/>
      <c r="E106" s="230"/>
      <c r="F106" s="249" t="s">
        <v>2106</v>
      </c>
      <c r="G106" s="230"/>
      <c r="H106" s="230" t="s">
        <v>2139</v>
      </c>
      <c r="I106" s="230" t="s">
        <v>2102</v>
      </c>
      <c r="J106" s="230">
        <v>50</v>
      </c>
      <c r="K106" s="241"/>
    </row>
    <row r="107" spans="2:11" ht="15" customHeight="1">
      <c r="B107" s="250"/>
      <c r="C107" s="230" t="s">
        <v>2108</v>
      </c>
      <c r="D107" s="230"/>
      <c r="E107" s="230"/>
      <c r="F107" s="249" t="s">
        <v>2100</v>
      </c>
      <c r="G107" s="230"/>
      <c r="H107" s="230" t="s">
        <v>2139</v>
      </c>
      <c r="I107" s="230" t="s">
        <v>2110</v>
      </c>
      <c r="J107" s="230"/>
      <c r="K107" s="241"/>
    </row>
    <row r="108" spans="2:11" ht="15" customHeight="1">
      <c r="B108" s="250"/>
      <c r="C108" s="230" t="s">
        <v>2119</v>
      </c>
      <c r="D108" s="230"/>
      <c r="E108" s="230"/>
      <c r="F108" s="249" t="s">
        <v>2106</v>
      </c>
      <c r="G108" s="230"/>
      <c r="H108" s="230" t="s">
        <v>2139</v>
      </c>
      <c r="I108" s="230" t="s">
        <v>2102</v>
      </c>
      <c r="J108" s="230">
        <v>50</v>
      </c>
      <c r="K108" s="241"/>
    </row>
    <row r="109" spans="2:11" ht="15" customHeight="1">
      <c r="B109" s="250"/>
      <c r="C109" s="230" t="s">
        <v>2127</v>
      </c>
      <c r="D109" s="230"/>
      <c r="E109" s="230"/>
      <c r="F109" s="249" t="s">
        <v>2106</v>
      </c>
      <c r="G109" s="230"/>
      <c r="H109" s="230" t="s">
        <v>2139</v>
      </c>
      <c r="I109" s="230" t="s">
        <v>2102</v>
      </c>
      <c r="J109" s="230">
        <v>50</v>
      </c>
      <c r="K109" s="241"/>
    </row>
    <row r="110" spans="2:11" ht="15" customHeight="1">
      <c r="B110" s="250"/>
      <c r="C110" s="230" t="s">
        <v>2125</v>
      </c>
      <c r="D110" s="230"/>
      <c r="E110" s="230"/>
      <c r="F110" s="249" t="s">
        <v>2106</v>
      </c>
      <c r="G110" s="230"/>
      <c r="H110" s="230" t="s">
        <v>2139</v>
      </c>
      <c r="I110" s="230" t="s">
        <v>2102</v>
      </c>
      <c r="J110" s="230">
        <v>50</v>
      </c>
      <c r="K110" s="241"/>
    </row>
    <row r="111" spans="2:11" ht="15" customHeight="1">
      <c r="B111" s="250"/>
      <c r="C111" s="230" t="s">
        <v>54</v>
      </c>
      <c r="D111" s="230"/>
      <c r="E111" s="230"/>
      <c r="F111" s="249" t="s">
        <v>2100</v>
      </c>
      <c r="G111" s="230"/>
      <c r="H111" s="230" t="s">
        <v>2140</v>
      </c>
      <c r="I111" s="230" t="s">
        <v>2102</v>
      </c>
      <c r="J111" s="230">
        <v>20</v>
      </c>
      <c r="K111" s="241"/>
    </row>
    <row r="112" spans="2:11" ht="15" customHeight="1">
      <c r="B112" s="250"/>
      <c r="C112" s="230" t="s">
        <v>2141</v>
      </c>
      <c r="D112" s="230"/>
      <c r="E112" s="230"/>
      <c r="F112" s="249" t="s">
        <v>2100</v>
      </c>
      <c r="G112" s="230"/>
      <c r="H112" s="230" t="s">
        <v>2142</v>
      </c>
      <c r="I112" s="230" t="s">
        <v>2102</v>
      </c>
      <c r="J112" s="230">
        <v>120</v>
      </c>
      <c r="K112" s="241"/>
    </row>
    <row r="113" spans="2:11" ht="15" customHeight="1">
      <c r="B113" s="250"/>
      <c r="C113" s="230" t="s">
        <v>39</v>
      </c>
      <c r="D113" s="230"/>
      <c r="E113" s="230"/>
      <c r="F113" s="249" t="s">
        <v>2100</v>
      </c>
      <c r="G113" s="230"/>
      <c r="H113" s="230" t="s">
        <v>2143</v>
      </c>
      <c r="I113" s="230" t="s">
        <v>2134</v>
      </c>
      <c r="J113" s="230"/>
      <c r="K113" s="241"/>
    </row>
    <row r="114" spans="2:11" ht="15" customHeight="1">
      <c r="B114" s="250"/>
      <c r="C114" s="230" t="s">
        <v>49</v>
      </c>
      <c r="D114" s="230"/>
      <c r="E114" s="230"/>
      <c r="F114" s="249" t="s">
        <v>2100</v>
      </c>
      <c r="G114" s="230"/>
      <c r="H114" s="230" t="s">
        <v>2144</v>
      </c>
      <c r="I114" s="230" t="s">
        <v>2134</v>
      </c>
      <c r="J114" s="230"/>
      <c r="K114" s="241"/>
    </row>
    <row r="115" spans="2:11" ht="15" customHeight="1">
      <c r="B115" s="250"/>
      <c r="C115" s="230" t="s">
        <v>58</v>
      </c>
      <c r="D115" s="230"/>
      <c r="E115" s="230"/>
      <c r="F115" s="249" t="s">
        <v>2100</v>
      </c>
      <c r="G115" s="230"/>
      <c r="H115" s="230" t="s">
        <v>2145</v>
      </c>
      <c r="I115" s="230" t="s">
        <v>2146</v>
      </c>
      <c r="J115" s="230"/>
      <c r="K115" s="241"/>
    </row>
    <row r="116" spans="2:11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spans="2:11" ht="18.75" customHeight="1">
      <c r="B117" s="260"/>
      <c r="C117" s="226"/>
      <c r="D117" s="226"/>
      <c r="E117" s="226"/>
      <c r="F117" s="261"/>
      <c r="G117" s="226"/>
      <c r="H117" s="226"/>
      <c r="I117" s="226"/>
      <c r="J117" s="226"/>
      <c r="K117" s="260"/>
    </row>
    <row r="118" spans="2:11" ht="18.75" customHeight="1"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</row>
    <row r="119" spans="2:11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spans="2:11" ht="45" customHeight="1">
      <c r="B120" s="265"/>
      <c r="C120" s="342" t="s">
        <v>2147</v>
      </c>
      <c r="D120" s="342"/>
      <c r="E120" s="342"/>
      <c r="F120" s="342"/>
      <c r="G120" s="342"/>
      <c r="H120" s="342"/>
      <c r="I120" s="342"/>
      <c r="J120" s="342"/>
      <c r="K120" s="266"/>
    </row>
    <row r="121" spans="2:11" ht="17.25" customHeight="1">
      <c r="B121" s="267"/>
      <c r="C121" s="242" t="s">
        <v>2094</v>
      </c>
      <c r="D121" s="242"/>
      <c r="E121" s="242"/>
      <c r="F121" s="242" t="s">
        <v>2095</v>
      </c>
      <c r="G121" s="243"/>
      <c r="H121" s="242" t="s">
        <v>135</v>
      </c>
      <c r="I121" s="242" t="s">
        <v>58</v>
      </c>
      <c r="J121" s="242" t="s">
        <v>2096</v>
      </c>
      <c r="K121" s="268"/>
    </row>
    <row r="122" spans="2:11" ht="17.25" customHeight="1">
      <c r="B122" s="267"/>
      <c r="C122" s="244" t="s">
        <v>2097</v>
      </c>
      <c r="D122" s="244"/>
      <c r="E122" s="244"/>
      <c r="F122" s="245" t="s">
        <v>2098</v>
      </c>
      <c r="G122" s="246"/>
      <c r="H122" s="244"/>
      <c r="I122" s="244"/>
      <c r="J122" s="244" t="s">
        <v>2099</v>
      </c>
      <c r="K122" s="268"/>
    </row>
    <row r="123" spans="2:11" ht="5.25" customHeight="1">
      <c r="B123" s="269"/>
      <c r="C123" s="247"/>
      <c r="D123" s="247"/>
      <c r="E123" s="247"/>
      <c r="F123" s="247"/>
      <c r="G123" s="230"/>
      <c r="H123" s="247"/>
      <c r="I123" s="247"/>
      <c r="J123" s="247"/>
      <c r="K123" s="270"/>
    </row>
    <row r="124" spans="2:11" ht="15" customHeight="1">
      <c r="B124" s="269"/>
      <c r="C124" s="230" t="s">
        <v>2103</v>
      </c>
      <c r="D124" s="247"/>
      <c r="E124" s="247"/>
      <c r="F124" s="249" t="s">
        <v>2100</v>
      </c>
      <c r="G124" s="230"/>
      <c r="H124" s="230" t="s">
        <v>2139</v>
      </c>
      <c r="I124" s="230" t="s">
        <v>2102</v>
      </c>
      <c r="J124" s="230">
        <v>120</v>
      </c>
      <c r="K124" s="271"/>
    </row>
    <row r="125" spans="2:11" ht="15" customHeight="1">
      <c r="B125" s="269"/>
      <c r="C125" s="230" t="s">
        <v>2148</v>
      </c>
      <c r="D125" s="230"/>
      <c r="E125" s="230"/>
      <c r="F125" s="249" t="s">
        <v>2100</v>
      </c>
      <c r="G125" s="230"/>
      <c r="H125" s="230" t="s">
        <v>2149</v>
      </c>
      <c r="I125" s="230" t="s">
        <v>2102</v>
      </c>
      <c r="J125" s="230" t="s">
        <v>2150</v>
      </c>
      <c r="K125" s="271"/>
    </row>
    <row r="126" spans="2:11" ht="15" customHeight="1">
      <c r="B126" s="269"/>
      <c r="C126" s="230" t="s">
        <v>86</v>
      </c>
      <c r="D126" s="230"/>
      <c r="E126" s="230"/>
      <c r="F126" s="249" t="s">
        <v>2100</v>
      </c>
      <c r="G126" s="230"/>
      <c r="H126" s="230" t="s">
        <v>2151</v>
      </c>
      <c r="I126" s="230" t="s">
        <v>2102</v>
      </c>
      <c r="J126" s="230" t="s">
        <v>2150</v>
      </c>
      <c r="K126" s="271"/>
    </row>
    <row r="127" spans="2:11" ht="15" customHeight="1">
      <c r="B127" s="269"/>
      <c r="C127" s="230" t="s">
        <v>2111</v>
      </c>
      <c r="D127" s="230"/>
      <c r="E127" s="230"/>
      <c r="F127" s="249" t="s">
        <v>2106</v>
      </c>
      <c r="G127" s="230"/>
      <c r="H127" s="230" t="s">
        <v>2112</v>
      </c>
      <c r="I127" s="230" t="s">
        <v>2102</v>
      </c>
      <c r="J127" s="230">
        <v>15</v>
      </c>
      <c r="K127" s="271"/>
    </row>
    <row r="128" spans="2:11" ht="15" customHeight="1">
      <c r="B128" s="269"/>
      <c r="C128" s="251" t="s">
        <v>2113</v>
      </c>
      <c r="D128" s="251"/>
      <c r="E128" s="251"/>
      <c r="F128" s="252" t="s">
        <v>2106</v>
      </c>
      <c r="G128" s="251"/>
      <c r="H128" s="251" t="s">
        <v>2114</v>
      </c>
      <c r="I128" s="251" t="s">
        <v>2102</v>
      </c>
      <c r="J128" s="251">
        <v>15</v>
      </c>
      <c r="K128" s="271"/>
    </row>
    <row r="129" spans="2:11" ht="15" customHeight="1">
      <c r="B129" s="269"/>
      <c r="C129" s="251" t="s">
        <v>2115</v>
      </c>
      <c r="D129" s="251"/>
      <c r="E129" s="251"/>
      <c r="F129" s="252" t="s">
        <v>2106</v>
      </c>
      <c r="G129" s="251"/>
      <c r="H129" s="251" t="s">
        <v>2116</v>
      </c>
      <c r="I129" s="251" t="s">
        <v>2102</v>
      </c>
      <c r="J129" s="251">
        <v>20</v>
      </c>
      <c r="K129" s="271"/>
    </row>
    <row r="130" spans="2:11" ht="15" customHeight="1">
      <c r="B130" s="269"/>
      <c r="C130" s="251" t="s">
        <v>2117</v>
      </c>
      <c r="D130" s="251"/>
      <c r="E130" s="251"/>
      <c r="F130" s="252" t="s">
        <v>2106</v>
      </c>
      <c r="G130" s="251"/>
      <c r="H130" s="251" t="s">
        <v>2118</v>
      </c>
      <c r="I130" s="251" t="s">
        <v>2102</v>
      </c>
      <c r="J130" s="251">
        <v>20</v>
      </c>
      <c r="K130" s="271"/>
    </row>
    <row r="131" spans="2:11" ht="15" customHeight="1">
      <c r="B131" s="269"/>
      <c r="C131" s="230" t="s">
        <v>2105</v>
      </c>
      <c r="D131" s="230"/>
      <c r="E131" s="230"/>
      <c r="F131" s="249" t="s">
        <v>2106</v>
      </c>
      <c r="G131" s="230"/>
      <c r="H131" s="230" t="s">
        <v>2139</v>
      </c>
      <c r="I131" s="230" t="s">
        <v>2102</v>
      </c>
      <c r="J131" s="230">
        <v>50</v>
      </c>
      <c r="K131" s="271"/>
    </row>
    <row r="132" spans="2:11" ht="15" customHeight="1">
      <c r="B132" s="269"/>
      <c r="C132" s="230" t="s">
        <v>2119</v>
      </c>
      <c r="D132" s="230"/>
      <c r="E132" s="230"/>
      <c r="F132" s="249" t="s">
        <v>2106</v>
      </c>
      <c r="G132" s="230"/>
      <c r="H132" s="230" t="s">
        <v>2139</v>
      </c>
      <c r="I132" s="230" t="s">
        <v>2102</v>
      </c>
      <c r="J132" s="230">
        <v>50</v>
      </c>
      <c r="K132" s="271"/>
    </row>
    <row r="133" spans="2:11" ht="15" customHeight="1">
      <c r="B133" s="269"/>
      <c r="C133" s="230" t="s">
        <v>2125</v>
      </c>
      <c r="D133" s="230"/>
      <c r="E133" s="230"/>
      <c r="F133" s="249" t="s">
        <v>2106</v>
      </c>
      <c r="G133" s="230"/>
      <c r="H133" s="230" t="s">
        <v>2139</v>
      </c>
      <c r="I133" s="230" t="s">
        <v>2102</v>
      </c>
      <c r="J133" s="230">
        <v>50</v>
      </c>
      <c r="K133" s="271"/>
    </row>
    <row r="134" spans="2:11" ht="15" customHeight="1">
      <c r="B134" s="269"/>
      <c r="C134" s="230" t="s">
        <v>2127</v>
      </c>
      <c r="D134" s="230"/>
      <c r="E134" s="230"/>
      <c r="F134" s="249" t="s">
        <v>2106</v>
      </c>
      <c r="G134" s="230"/>
      <c r="H134" s="230" t="s">
        <v>2139</v>
      </c>
      <c r="I134" s="230" t="s">
        <v>2102</v>
      </c>
      <c r="J134" s="230">
        <v>50</v>
      </c>
      <c r="K134" s="271"/>
    </row>
    <row r="135" spans="2:11" ht="15" customHeight="1">
      <c r="B135" s="269"/>
      <c r="C135" s="230" t="s">
        <v>140</v>
      </c>
      <c r="D135" s="230"/>
      <c r="E135" s="230"/>
      <c r="F135" s="249" t="s">
        <v>2106</v>
      </c>
      <c r="G135" s="230"/>
      <c r="H135" s="230" t="s">
        <v>2152</v>
      </c>
      <c r="I135" s="230" t="s">
        <v>2102</v>
      </c>
      <c r="J135" s="230">
        <v>255</v>
      </c>
      <c r="K135" s="271"/>
    </row>
    <row r="136" spans="2:11" ht="15" customHeight="1">
      <c r="B136" s="269"/>
      <c r="C136" s="230" t="s">
        <v>2129</v>
      </c>
      <c r="D136" s="230"/>
      <c r="E136" s="230"/>
      <c r="F136" s="249" t="s">
        <v>2100</v>
      </c>
      <c r="G136" s="230"/>
      <c r="H136" s="230" t="s">
        <v>2153</v>
      </c>
      <c r="I136" s="230" t="s">
        <v>2131</v>
      </c>
      <c r="J136" s="230"/>
      <c r="K136" s="271"/>
    </row>
    <row r="137" spans="2:11" ht="15" customHeight="1">
      <c r="B137" s="269"/>
      <c r="C137" s="230" t="s">
        <v>2132</v>
      </c>
      <c r="D137" s="230"/>
      <c r="E137" s="230"/>
      <c r="F137" s="249" t="s">
        <v>2100</v>
      </c>
      <c r="G137" s="230"/>
      <c r="H137" s="230" t="s">
        <v>2154</v>
      </c>
      <c r="I137" s="230" t="s">
        <v>2134</v>
      </c>
      <c r="J137" s="230"/>
      <c r="K137" s="271"/>
    </row>
    <row r="138" spans="2:11" ht="15" customHeight="1">
      <c r="B138" s="269"/>
      <c r="C138" s="230" t="s">
        <v>2135</v>
      </c>
      <c r="D138" s="230"/>
      <c r="E138" s="230"/>
      <c r="F138" s="249" t="s">
        <v>2100</v>
      </c>
      <c r="G138" s="230"/>
      <c r="H138" s="230" t="s">
        <v>2135</v>
      </c>
      <c r="I138" s="230" t="s">
        <v>2134</v>
      </c>
      <c r="J138" s="230"/>
      <c r="K138" s="271"/>
    </row>
    <row r="139" spans="2:11" ht="15" customHeight="1">
      <c r="B139" s="269"/>
      <c r="C139" s="230" t="s">
        <v>39</v>
      </c>
      <c r="D139" s="230"/>
      <c r="E139" s="230"/>
      <c r="F139" s="249" t="s">
        <v>2100</v>
      </c>
      <c r="G139" s="230"/>
      <c r="H139" s="230" t="s">
        <v>2155</v>
      </c>
      <c r="I139" s="230" t="s">
        <v>2134</v>
      </c>
      <c r="J139" s="230"/>
      <c r="K139" s="271"/>
    </row>
    <row r="140" spans="2:11" ht="15" customHeight="1">
      <c r="B140" s="269"/>
      <c r="C140" s="230" t="s">
        <v>2156</v>
      </c>
      <c r="D140" s="230"/>
      <c r="E140" s="230"/>
      <c r="F140" s="249" t="s">
        <v>2100</v>
      </c>
      <c r="G140" s="230"/>
      <c r="H140" s="230" t="s">
        <v>2157</v>
      </c>
      <c r="I140" s="230" t="s">
        <v>2134</v>
      </c>
      <c r="J140" s="230"/>
      <c r="K140" s="271"/>
    </row>
    <row r="141" spans="2:1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spans="2:11" ht="18.75" customHeight="1">
      <c r="B142" s="226"/>
      <c r="C142" s="226"/>
      <c r="D142" s="226"/>
      <c r="E142" s="226"/>
      <c r="F142" s="261"/>
      <c r="G142" s="226"/>
      <c r="H142" s="226"/>
      <c r="I142" s="226"/>
      <c r="J142" s="226"/>
      <c r="K142" s="226"/>
    </row>
    <row r="143" spans="2:11" ht="18.75" customHeight="1"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</row>
    <row r="144" spans="2:11" ht="7.5" customHeight="1">
      <c r="B144" s="237"/>
      <c r="C144" s="238"/>
      <c r="D144" s="238"/>
      <c r="E144" s="238"/>
      <c r="F144" s="238"/>
      <c r="G144" s="238"/>
      <c r="H144" s="238"/>
      <c r="I144" s="238"/>
      <c r="J144" s="238"/>
      <c r="K144" s="239"/>
    </row>
    <row r="145" spans="2:11" ht="45" customHeight="1">
      <c r="B145" s="240"/>
      <c r="C145" s="345" t="s">
        <v>2158</v>
      </c>
      <c r="D145" s="345"/>
      <c r="E145" s="345"/>
      <c r="F145" s="345"/>
      <c r="G145" s="345"/>
      <c r="H145" s="345"/>
      <c r="I145" s="345"/>
      <c r="J145" s="345"/>
      <c r="K145" s="241"/>
    </row>
    <row r="146" spans="2:11" ht="17.25" customHeight="1">
      <c r="B146" s="240"/>
      <c r="C146" s="242" t="s">
        <v>2094</v>
      </c>
      <c r="D146" s="242"/>
      <c r="E146" s="242"/>
      <c r="F146" s="242" t="s">
        <v>2095</v>
      </c>
      <c r="G146" s="243"/>
      <c r="H146" s="242" t="s">
        <v>135</v>
      </c>
      <c r="I146" s="242" t="s">
        <v>58</v>
      </c>
      <c r="J146" s="242" t="s">
        <v>2096</v>
      </c>
      <c r="K146" s="241"/>
    </row>
    <row r="147" spans="2:11" ht="17.25" customHeight="1">
      <c r="B147" s="240"/>
      <c r="C147" s="244" t="s">
        <v>2097</v>
      </c>
      <c r="D147" s="244"/>
      <c r="E147" s="244"/>
      <c r="F147" s="245" t="s">
        <v>2098</v>
      </c>
      <c r="G147" s="246"/>
      <c r="H147" s="244"/>
      <c r="I147" s="244"/>
      <c r="J147" s="244" t="s">
        <v>2099</v>
      </c>
      <c r="K147" s="241"/>
    </row>
    <row r="148" spans="2:11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spans="2:11" ht="15" customHeight="1">
      <c r="B149" s="250"/>
      <c r="C149" s="275" t="s">
        <v>2103</v>
      </c>
      <c r="D149" s="230"/>
      <c r="E149" s="230"/>
      <c r="F149" s="276" t="s">
        <v>2100</v>
      </c>
      <c r="G149" s="230"/>
      <c r="H149" s="275" t="s">
        <v>2139</v>
      </c>
      <c r="I149" s="275" t="s">
        <v>2102</v>
      </c>
      <c r="J149" s="275">
        <v>120</v>
      </c>
      <c r="K149" s="271"/>
    </row>
    <row r="150" spans="2:11" ht="15" customHeight="1">
      <c r="B150" s="250"/>
      <c r="C150" s="275" t="s">
        <v>2148</v>
      </c>
      <c r="D150" s="230"/>
      <c r="E150" s="230"/>
      <c r="F150" s="276" t="s">
        <v>2100</v>
      </c>
      <c r="G150" s="230"/>
      <c r="H150" s="275" t="s">
        <v>2159</v>
      </c>
      <c r="I150" s="275" t="s">
        <v>2102</v>
      </c>
      <c r="J150" s="275" t="s">
        <v>2150</v>
      </c>
      <c r="K150" s="271"/>
    </row>
    <row r="151" spans="2:11" ht="15" customHeight="1">
      <c r="B151" s="250"/>
      <c r="C151" s="275" t="s">
        <v>86</v>
      </c>
      <c r="D151" s="230"/>
      <c r="E151" s="230"/>
      <c r="F151" s="276" t="s">
        <v>2100</v>
      </c>
      <c r="G151" s="230"/>
      <c r="H151" s="275" t="s">
        <v>2160</v>
      </c>
      <c r="I151" s="275" t="s">
        <v>2102</v>
      </c>
      <c r="J151" s="275" t="s">
        <v>2150</v>
      </c>
      <c r="K151" s="271"/>
    </row>
    <row r="152" spans="2:11" ht="15" customHeight="1">
      <c r="B152" s="250"/>
      <c r="C152" s="275" t="s">
        <v>2105</v>
      </c>
      <c r="D152" s="230"/>
      <c r="E152" s="230"/>
      <c r="F152" s="276" t="s">
        <v>2106</v>
      </c>
      <c r="G152" s="230"/>
      <c r="H152" s="275" t="s">
        <v>2139</v>
      </c>
      <c r="I152" s="275" t="s">
        <v>2102</v>
      </c>
      <c r="J152" s="275">
        <v>50</v>
      </c>
      <c r="K152" s="271"/>
    </row>
    <row r="153" spans="2:11" ht="15" customHeight="1">
      <c r="B153" s="250"/>
      <c r="C153" s="275" t="s">
        <v>2108</v>
      </c>
      <c r="D153" s="230"/>
      <c r="E153" s="230"/>
      <c r="F153" s="276" t="s">
        <v>2100</v>
      </c>
      <c r="G153" s="230"/>
      <c r="H153" s="275" t="s">
        <v>2139</v>
      </c>
      <c r="I153" s="275" t="s">
        <v>2110</v>
      </c>
      <c r="J153" s="275"/>
      <c r="K153" s="271"/>
    </row>
    <row r="154" spans="2:11" ht="15" customHeight="1">
      <c r="B154" s="250"/>
      <c r="C154" s="275" t="s">
        <v>2119</v>
      </c>
      <c r="D154" s="230"/>
      <c r="E154" s="230"/>
      <c r="F154" s="276" t="s">
        <v>2106</v>
      </c>
      <c r="G154" s="230"/>
      <c r="H154" s="275" t="s">
        <v>2139</v>
      </c>
      <c r="I154" s="275" t="s">
        <v>2102</v>
      </c>
      <c r="J154" s="275">
        <v>50</v>
      </c>
      <c r="K154" s="271"/>
    </row>
    <row r="155" spans="2:11" ht="15" customHeight="1">
      <c r="B155" s="250"/>
      <c r="C155" s="275" t="s">
        <v>2127</v>
      </c>
      <c r="D155" s="230"/>
      <c r="E155" s="230"/>
      <c r="F155" s="276" t="s">
        <v>2106</v>
      </c>
      <c r="G155" s="230"/>
      <c r="H155" s="275" t="s">
        <v>2139</v>
      </c>
      <c r="I155" s="275" t="s">
        <v>2102</v>
      </c>
      <c r="J155" s="275">
        <v>50</v>
      </c>
      <c r="K155" s="271"/>
    </row>
    <row r="156" spans="2:11" ht="15" customHeight="1">
      <c r="B156" s="250"/>
      <c r="C156" s="275" t="s">
        <v>2125</v>
      </c>
      <c r="D156" s="230"/>
      <c r="E156" s="230"/>
      <c r="F156" s="276" t="s">
        <v>2106</v>
      </c>
      <c r="G156" s="230"/>
      <c r="H156" s="275" t="s">
        <v>2139</v>
      </c>
      <c r="I156" s="275" t="s">
        <v>2102</v>
      </c>
      <c r="J156" s="275">
        <v>50</v>
      </c>
      <c r="K156" s="271"/>
    </row>
    <row r="157" spans="2:11" ht="15" customHeight="1">
      <c r="B157" s="250"/>
      <c r="C157" s="275" t="s">
        <v>119</v>
      </c>
      <c r="D157" s="230"/>
      <c r="E157" s="230"/>
      <c r="F157" s="276" t="s">
        <v>2100</v>
      </c>
      <c r="G157" s="230"/>
      <c r="H157" s="275" t="s">
        <v>2161</v>
      </c>
      <c r="I157" s="275" t="s">
        <v>2102</v>
      </c>
      <c r="J157" s="275" t="s">
        <v>2162</v>
      </c>
      <c r="K157" s="271"/>
    </row>
    <row r="158" spans="2:11" ht="15" customHeight="1">
      <c r="B158" s="250"/>
      <c r="C158" s="275" t="s">
        <v>2163</v>
      </c>
      <c r="D158" s="230"/>
      <c r="E158" s="230"/>
      <c r="F158" s="276" t="s">
        <v>2100</v>
      </c>
      <c r="G158" s="230"/>
      <c r="H158" s="275" t="s">
        <v>2164</v>
      </c>
      <c r="I158" s="275" t="s">
        <v>2134</v>
      </c>
      <c r="J158" s="275"/>
      <c r="K158" s="271"/>
    </row>
    <row r="159" spans="2:11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spans="2:11" ht="18.75" customHeight="1">
      <c r="B160" s="226"/>
      <c r="C160" s="230"/>
      <c r="D160" s="230"/>
      <c r="E160" s="230"/>
      <c r="F160" s="249"/>
      <c r="G160" s="230"/>
      <c r="H160" s="230"/>
      <c r="I160" s="230"/>
      <c r="J160" s="230"/>
      <c r="K160" s="226"/>
    </row>
    <row r="161" spans="2:11" ht="18.75" customHeight="1"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</row>
    <row r="162" spans="2:11" ht="7.5" customHeight="1">
      <c r="B162" s="218"/>
      <c r="C162" s="219"/>
      <c r="D162" s="219"/>
      <c r="E162" s="219"/>
      <c r="F162" s="219"/>
      <c r="G162" s="219"/>
      <c r="H162" s="219"/>
      <c r="I162" s="219"/>
      <c r="J162" s="219"/>
      <c r="K162" s="220"/>
    </row>
    <row r="163" spans="2:11" ht="45" customHeight="1">
      <c r="B163" s="221"/>
      <c r="C163" s="342" t="s">
        <v>2165</v>
      </c>
      <c r="D163" s="342"/>
      <c r="E163" s="342"/>
      <c r="F163" s="342"/>
      <c r="G163" s="342"/>
      <c r="H163" s="342"/>
      <c r="I163" s="342"/>
      <c r="J163" s="342"/>
      <c r="K163" s="222"/>
    </row>
    <row r="164" spans="2:11" ht="17.25" customHeight="1">
      <c r="B164" s="221"/>
      <c r="C164" s="242" t="s">
        <v>2094</v>
      </c>
      <c r="D164" s="242"/>
      <c r="E164" s="242"/>
      <c r="F164" s="242" t="s">
        <v>2095</v>
      </c>
      <c r="G164" s="279"/>
      <c r="H164" s="280" t="s">
        <v>135</v>
      </c>
      <c r="I164" s="280" t="s">
        <v>58</v>
      </c>
      <c r="J164" s="242" t="s">
        <v>2096</v>
      </c>
      <c r="K164" s="222"/>
    </row>
    <row r="165" spans="2:11" ht="17.25" customHeight="1">
      <c r="B165" s="223"/>
      <c r="C165" s="244" t="s">
        <v>2097</v>
      </c>
      <c r="D165" s="244"/>
      <c r="E165" s="244"/>
      <c r="F165" s="245" t="s">
        <v>2098</v>
      </c>
      <c r="G165" s="281"/>
      <c r="H165" s="282"/>
      <c r="I165" s="282"/>
      <c r="J165" s="244" t="s">
        <v>2099</v>
      </c>
      <c r="K165" s="224"/>
    </row>
    <row r="166" spans="2:11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spans="2:11" ht="15" customHeight="1">
      <c r="B167" s="250"/>
      <c r="C167" s="230" t="s">
        <v>2103</v>
      </c>
      <c r="D167" s="230"/>
      <c r="E167" s="230"/>
      <c r="F167" s="249" t="s">
        <v>2100</v>
      </c>
      <c r="G167" s="230"/>
      <c r="H167" s="230" t="s">
        <v>2139</v>
      </c>
      <c r="I167" s="230" t="s">
        <v>2102</v>
      </c>
      <c r="J167" s="230">
        <v>120</v>
      </c>
      <c r="K167" s="271"/>
    </row>
    <row r="168" spans="2:11" ht="15" customHeight="1">
      <c r="B168" s="250"/>
      <c r="C168" s="230" t="s">
        <v>2148</v>
      </c>
      <c r="D168" s="230"/>
      <c r="E168" s="230"/>
      <c r="F168" s="249" t="s">
        <v>2100</v>
      </c>
      <c r="G168" s="230"/>
      <c r="H168" s="230" t="s">
        <v>2149</v>
      </c>
      <c r="I168" s="230" t="s">
        <v>2102</v>
      </c>
      <c r="J168" s="230" t="s">
        <v>2150</v>
      </c>
      <c r="K168" s="271"/>
    </row>
    <row r="169" spans="2:11" ht="15" customHeight="1">
      <c r="B169" s="250"/>
      <c r="C169" s="230" t="s">
        <v>86</v>
      </c>
      <c r="D169" s="230"/>
      <c r="E169" s="230"/>
      <c r="F169" s="249" t="s">
        <v>2100</v>
      </c>
      <c r="G169" s="230"/>
      <c r="H169" s="230" t="s">
        <v>2166</v>
      </c>
      <c r="I169" s="230" t="s">
        <v>2102</v>
      </c>
      <c r="J169" s="230" t="s">
        <v>2150</v>
      </c>
      <c r="K169" s="271"/>
    </row>
    <row r="170" spans="2:11" ht="15" customHeight="1">
      <c r="B170" s="250"/>
      <c r="C170" s="230" t="s">
        <v>2105</v>
      </c>
      <c r="D170" s="230"/>
      <c r="E170" s="230"/>
      <c r="F170" s="249" t="s">
        <v>2106</v>
      </c>
      <c r="G170" s="230"/>
      <c r="H170" s="230" t="s">
        <v>2166</v>
      </c>
      <c r="I170" s="230" t="s">
        <v>2102</v>
      </c>
      <c r="J170" s="230">
        <v>50</v>
      </c>
      <c r="K170" s="271"/>
    </row>
    <row r="171" spans="2:11" ht="15" customHeight="1">
      <c r="B171" s="250"/>
      <c r="C171" s="230" t="s">
        <v>2108</v>
      </c>
      <c r="D171" s="230"/>
      <c r="E171" s="230"/>
      <c r="F171" s="249" t="s">
        <v>2100</v>
      </c>
      <c r="G171" s="230"/>
      <c r="H171" s="230" t="s">
        <v>2166</v>
      </c>
      <c r="I171" s="230" t="s">
        <v>2110</v>
      </c>
      <c r="J171" s="230"/>
      <c r="K171" s="271"/>
    </row>
    <row r="172" spans="2:11" ht="15" customHeight="1">
      <c r="B172" s="250"/>
      <c r="C172" s="230" t="s">
        <v>2119</v>
      </c>
      <c r="D172" s="230"/>
      <c r="E172" s="230"/>
      <c r="F172" s="249" t="s">
        <v>2106</v>
      </c>
      <c r="G172" s="230"/>
      <c r="H172" s="230" t="s">
        <v>2166</v>
      </c>
      <c r="I172" s="230" t="s">
        <v>2102</v>
      </c>
      <c r="J172" s="230">
        <v>50</v>
      </c>
      <c r="K172" s="271"/>
    </row>
    <row r="173" spans="2:11" ht="15" customHeight="1">
      <c r="B173" s="250"/>
      <c r="C173" s="230" t="s">
        <v>2127</v>
      </c>
      <c r="D173" s="230"/>
      <c r="E173" s="230"/>
      <c r="F173" s="249" t="s">
        <v>2106</v>
      </c>
      <c r="G173" s="230"/>
      <c r="H173" s="230" t="s">
        <v>2166</v>
      </c>
      <c r="I173" s="230" t="s">
        <v>2102</v>
      </c>
      <c r="J173" s="230">
        <v>50</v>
      </c>
      <c r="K173" s="271"/>
    </row>
    <row r="174" spans="2:11" ht="15" customHeight="1">
      <c r="B174" s="250"/>
      <c r="C174" s="230" t="s">
        <v>2125</v>
      </c>
      <c r="D174" s="230"/>
      <c r="E174" s="230"/>
      <c r="F174" s="249" t="s">
        <v>2106</v>
      </c>
      <c r="G174" s="230"/>
      <c r="H174" s="230" t="s">
        <v>2166</v>
      </c>
      <c r="I174" s="230" t="s">
        <v>2102</v>
      </c>
      <c r="J174" s="230">
        <v>50</v>
      </c>
      <c r="K174" s="271"/>
    </row>
    <row r="175" spans="2:11" ht="15" customHeight="1">
      <c r="B175" s="250"/>
      <c r="C175" s="230" t="s">
        <v>134</v>
      </c>
      <c r="D175" s="230"/>
      <c r="E175" s="230"/>
      <c r="F175" s="249" t="s">
        <v>2100</v>
      </c>
      <c r="G175" s="230"/>
      <c r="H175" s="230" t="s">
        <v>2167</v>
      </c>
      <c r="I175" s="230" t="s">
        <v>2168</v>
      </c>
      <c r="J175" s="230"/>
      <c r="K175" s="271"/>
    </row>
    <row r="176" spans="2:11" ht="15" customHeight="1">
      <c r="B176" s="250"/>
      <c r="C176" s="230" t="s">
        <v>58</v>
      </c>
      <c r="D176" s="230"/>
      <c r="E176" s="230"/>
      <c r="F176" s="249" t="s">
        <v>2100</v>
      </c>
      <c r="G176" s="230"/>
      <c r="H176" s="230" t="s">
        <v>2169</v>
      </c>
      <c r="I176" s="230" t="s">
        <v>2170</v>
      </c>
      <c r="J176" s="230">
        <v>1</v>
      </c>
      <c r="K176" s="271"/>
    </row>
    <row r="177" spans="2:11" ht="15" customHeight="1">
      <c r="B177" s="250"/>
      <c r="C177" s="230" t="s">
        <v>54</v>
      </c>
      <c r="D177" s="230"/>
      <c r="E177" s="230"/>
      <c r="F177" s="249" t="s">
        <v>2100</v>
      </c>
      <c r="G177" s="230"/>
      <c r="H177" s="230" t="s">
        <v>2171</v>
      </c>
      <c r="I177" s="230" t="s">
        <v>2102</v>
      </c>
      <c r="J177" s="230">
        <v>20</v>
      </c>
      <c r="K177" s="271"/>
    </row>
    <row r="178" spans="2:11" ht="15" customHeight="1">
      <c r="B178" s="250"/>
      <c r="C178" s="230" t="s">
        <v>135</v>
      </c>
      <c r="D178" s="230"/>
      <c r="E178" s="230"/>
      <c r="F178" s="249" t="s">
        <v>2100</v>
      </c>
      <c r="G178" s="230"/>
      <c r="H178" s="230" t="s">
        <v>2172</v>
      </c>
      <c r="I178" s="230" t="s">
        <v>2102</v>
      </c>
      <c r="J178" s="230">
        <v>255</v>
      </c>
      <c r="K178" s="271"/>
    </row>
    <row r="179" spans="2:11" ht="15" customHeight="1">
      <c r="B179" s="250"/>
      <c r="C179" s="230" t="s">
        <v>136</v>
      </c>
      <c r="D179" s="230"/>
      <c r="E179" s="230"/>
      <c r="F179" s="249" t="s">
        <v>2100</v>
      </c>
      <c r="G179" s="230"/>
      <c r="H179" s="230" t="s">
        <v>2065</v>
      </c>
      <c r="I179" s="230" t="s">
        <v>2102</v>
      </c>
      <c r="J179" s="230">
        <v>10</v>
      </c>
      <c r="K179" s="271"/>
    </row>
    <row r="180" spans="2:11" ht="15" customHeight="1">
      <c r="B180" s="250"/>
      <c r="C180" s="230" t="s">
        <v>137</v>
      </c>
      <c r="D180" s="230"/>
      <c r="E180" s="230"/>
      <c r="F180" s="249" t="s">
        <v>2100</v>
      </c>
      <c r="G180" s="230"/>
      <c r="H180" s="230" t="s">
        <v>2173</v>
      </c>
      <c r="I180" s="230" t="s">
        <v>2134</v>
      </c>
      <c r="J180" s="230"/>
      <c r="K180" s="271"/>
    </row>
    <row r="181" spans="2:11" ht="15" customHeight="1">
      <c r="B181" s="250"/>
      <c r="C181" s="230" t="s">
        <v>2174</v>
      </c>
      <c r="D181" s="230"/>
      <c r="E181" s="230"/>
      <c r="F181" s="249" t="s">
        <v>2100</v>
      </c>
      <c r="G181" s="230"/>
      <c r="H181" s="230" t="s">
        <v>2175</v>
      </c>
      <c r="I181" s="230" t="s">
        <v>2134</v>
      </c>
      <c r="J181" s="230"/>
      <c r="K181" s="271"/>
    </row>
    <row r="182" spans="2:11" ht="15" customHeight="1">
      <c r="B182" s="250"/>
      <c r="C182" s="230" t="s">
        <v>2163</v>
      </c>
      <c r="D182" s="230"/>
      <c r="E182" s="230"/>
      <c r="F182" s="249" t="s">
        <v>2100</v>
      </c>
      <c r="G182" s="230"/>
      <c r="H182" s="230" t="s">
        <v>2176</v>
      </c>
      <c r="I182" s="230" t="s">
        <v>2134</v>
      </c>
      <c r="J182" s="230"/>
      <c r="K182" s="271"/>
    </row>
    <row r="183" spans="2:11" ht="15" customHeight="1">
      <c r="B183" s="250"/>
      <c r="C183" s="230" t="s">
        <v>139</v>
      </c>
      <c r="D183" s="230"/>
      <c r="E183" s="230"/>
      <c r="F183" s="249" t="s">
        <v>2106</v>
      </c>
      <c r="G183" s="230"/>
      <c r="H183" s="230" t="s">
        <v>2177</v>
      </c>
      <c r="I183" s="230" t="s">
        <v>2102</v>
      </c>
      <c r="J183" s="230">
        <v>50</v>
      </c>
      <c r="K183" s="271"/>
    </row>
    <row r="184" spans="2:11" ht="15" customHeight="1">
      <c r="B184" s="250"/>
      <c r="C184" s="230" t="s">
        <v>2178</v>
      </c>
      <c r="D184" s="230"/>
      <c r="E184" s="230"/>
      <c r="F184" s="249" t="s">
        <v>2106</v>
      </c>
      <c r="G184" s="230"/>
      <c r="H184" s="230" t="s">
        <v>2179</v>
      </c>
      <c r="I184" s="230" t="s">
        <v>2180</v>
      </c>
      <c r="J184" s="230"/>
      <c r="K184" s="271"/>
    </row>
    <row r="185" spans="2:11" ht="15" customHeight="1">
      <c r="B185" s="250"/>
      <c r="C185" s="230" t="s">
        <v>2181</v>
      </c>
      <c r="D185" s="230"/>
      <c r="E185" s="230"/>
      <c r="F185" s="249" t="s">
        <v>2106</v>
      </c>
      <c r="G185" s="230"/>
      <c r="H185" s="230" t="s">
        <v>2182</v>
      </c>
      <c r="I185" s="230" t="s">
        <v>2180</v>
      </c>
      <c r="J185" s="230"/>
      <c r="K185" s="271"/>
    </row>
    <row r="186" spans="2:11" ht="15" customHeight="1">
      <c r="B186" s="250"/>
      <c r="C186" s="230" t="s">
        <v>2183</v>
      </c>
      <c r="D186" s="230"/>
      <c r="E186" s="230"/>
      <c r="F186" s="249" t="s">
        <v>2106</v>
      </c>
      <c r="G186" s="230"/>
      <c r="H186" s="230" t="s">
        <v>2184</v>
      </c>
      <c r="I186" s="230" t="s">
        <v>2180</v>
      </c>
      <c r="J186" s="230"/>
      <c r="K186" s="271"/>
    </row>
    <row r="187" spans="2:11" ht="15" customHeight="1">
      <c r="B187" s="250"/>
      <c r="C187" s="283" t="s">
        <v>2185</v>
      </c>
      <c r="D187" s="230"/>
      <c r="E187" s="230"/>
      <c r="F187" s="249" t="s">
        <v>2106</v>
      </c>
      <c r="G187" s="230"/>
      <c r="H187" s="230" t="s">
        <v>2186</v>
      </c>
      <c r="I187" s="230" t="s">
        <v>2187</v>
      </c>
      <c r="J187" s="284" t="s">
        <v>2188</v>
      </c>
      <c r="K187" s="271"/>
    </row>
    <row r="188" spans="2:11" ht="15" customHeight="1">
      <c r="B188" s="250"/>
      <c r="C188" s="235" t="s">
        <v>43</v>
      </c>
      <c r="D188" s="230"/>
      <c r="E188" s="230"/>
      <c r="F188" s="249" t="s">
        <v>2100</v>
      </c>
      <c r="G188" s="230"/>
      <c r="H188" s="226" t="s">
        <v>2189</v>
      </c>
      <c r="I188" s="230" t="s">
        <v>2190</v>
      </c>
      <c r="J188" s="230"/>
      <c r="K188" s="271"/>
    </row>
    <row r="189" spans="2:11" ht="15" customHeight="1">
      <c r="B189" s="250"/>
      <c r="C189" s="235" t="s">
        <v>2191</v>
      </c>
      <c r="D189" s="230"/>
      <c r="E189" s="230"/>
      <c r="F189" s="249" t="s">
        <v>2100</v>
      </c>
      <c r="G189" s="230"/>
      <c r="H189" s="230" t="s">
        <v>2192</v>
      </c>
      <c r="I189" s="230" t="s">
        <v>2134</v>
      </c>
      <c r="J189" s="230"/>
      <c r="K189" s="271"/>
    </row>
    <row r="190" spans="2:11" ht="15" customHeight="1">
      <c r="B190" s="250"/>
      <c r="C190" s="235" t="s">
        <v>2193</v>
      </c>
      <c r="D190" s="230"/>
      <c r="E190" s="230"/>
      <c r="F190" s="249" t="s">
        <v>2100</v>
      </c>
      <c r="G190" s="230"/>
      <c r="H190" s="230" t="s">
        <v>2194</v>
      </c>
      <c r="I190" s="230" t="s">
        <v>2134</v>
      </c>
      <c r="J190" s="230"/>
      <c r="K190" s="271"/>
    </row>
    <row r="191" spans="2:11" ht="15" customHeight="1">
      <c r="B191" s="250"/>
      <c r="C191" s="235" t="s">
        <v>2195</v>
      </c>
      <c r="D191" s="230"/>
      <c r="E191" s="230"/>
      <c r="F191" s="249" t="s">
        <v>2106</v>
      </c>
      <c r="G191" s="230"/>
      <c r="H191" s="230" t="s">
        <v>2196</v>
      </c>
      <c r="I191" s="230" t="s">
        <v>2134</v>
      </c>
      <c r="J191" s="230"/>
      <c r="K191" s="271"/>
    </row>
    <row r="192" spans="2:11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spans="2:11" ht="18.75" customHeight="1">
      <c r="B193" s="226"/>
      <c r="C193" s="230"/>
      <c r="D193" s="230"/>
      <c r="E193" s="230"/>
      <c r="F193" s="249"/>
      <c r="G193" s="230"/>
      <c r="H193" s="230"/>
      <c r="I193" s="230"/>
      <c r="J193" s="230"/>
      <c r="K193" s="226"/>
    </row>
    <row r="194" spans="2:11" ht="18.75" customHeight="1">
      <c r="B194" s="226"/>
      <c r="C194" s="230"/>
      <c r="D194" s="230"/>
      <c r="E194" s="230"/>
      <c r="F194" s="249"/>
      <c r="G194" s="230"/>
      <c r="H194" s="230"/>
      <c r="I194" s="230"/>
      <c r="J194" s="230"/>
      <c r="K194" s="226"/>
    </row>
    <row r="195" spans="2:11" ht="18.75" customHeight="1"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</row>
    <row r="196" spans="2:11">
      <c r="B196" s="218"/>
      <c r="C196" s="219"/>
      <c r="D196" s="219"/>
      <c r="E196" s="219"/>
      <c r="F196" s="219"/>
      <c r="G196" s="219"/>
      <c r="H196" s="219"/>
      <c r="I196" s="219"/>
      <c r="J196" s="219"/>
      <c r="K196" s="220"/>
    </row>
    <row r="197" spans="2:11" ht="21">
      <c r="B197" s="221"/>
      <c r="C197" s="342" t="s">
        <v>2197</v>
      </c>
      <c r="D197" s="342"/>
      <c r="E197" s="342"/>
      <c r="F197" s="342"/>
      <c r="G197" s="342"/>
      <c r="H197" s="342"/>
      <c r="I197" s="342"/>
      <c r="J197" s="342"/>
      <c r="K197" s="222"/>
    </row>
    <row r="198" spans="2:11" ht="25.5" customHeight="1">
      <c r="B198" s="221"/>
      <c r="C198" s="286" t="s">
        <v>2198</v>
      </c>
      <c r="D198" s="286"/>
      <c r="E198" s="286"/>
      <c r="F198" s="286" t="s">
        <v>2199</v>
      </c>
      <c r="G198" s="287"/>
      <c r="H198" s="346" t="s">
        <v>2200</v>
      </c>
      <c r="I198" s="346"/>
      <c r="J198" s="346"/>
      <c r="K198" s="222"/>
    </row>
    <row r="199" spans="2:11" ht="5.25" customHeight="1">
      <c r="B199" s="250"/>
      <c r="C199" s="247"/>
      <c r="D199" s="247"/>
      <c r="E199" s="247"/>
      <c r="F199" s="247"/>
      <c r="G199" s="230"/>
      <c r="H199" s="247"/>
      <c r="I199" s="247"/>
      <c r="J199" s="247"/>
      <c r="K199" s="271"/>
    </row>
    <row r="200" spans="2:11" ht="15" customHeight="1">
      <c r="B200" s="250"/>
      <c r="C200" s="230" t="s">
        <v>2190</v>
      </c>
      <c r="D200" s="230"/>
      <c r="E200" s="230"/>
      <c r="F200" s="249" t="s">
        <v>44</v>
      </c>
      <c r="G200" s="230"/>
      <c r="H200" s="347" t="s">
        <v>2201</v>
      </c>
      <c r="I200" s="347"/>
      <c r="J200" s="347"/>
      <c r="K200" s="271"/>
    </row>
    <row r="201" spans="2:11" ht="15" customHeight="1">
      <c r="B201" s="250"/>
      <c r="C201" s="256"/>
      <c r="D201" s="230"/>
      <c r="E201" s="230"/>
      <c r="F201" s="249" t="s">
        <v>45</v>
      </c>
      <c r="G201" s="230"/>
      <c r="H201" s="347" t="s">
        <v>2202</v>
      </c>
      <c r="I201" s="347"/>
      <c r="J201" s="347"/>
      <c r="K201" s="271"/>
    </row>
    <row r="202" spans="2:11" ht="15" customHeight="1">
      <c r="B202" s="250"/>
      <c r="C202" s="256"/>
      <c r="D202" s="230"/>
      <c r="E202" s="230"/>
      <c r="F202" s="249" t="s">
        <v>48</v>
      </c>
      <c r="G202" s="230"/>
      <c r="H202" s="347" t="s">
        <v>2203</v>
      </c>
      <c r="I202" s="347"/>
      <c r="J202" s="347"/>
      <c r="K202" s="271"/>
    </row>
    <row r="203" spans="2:11" ht="15" customHeight="1">
      <c r="B203" s="250"/>
      <c r="C203" s="230"/>
      <c r="D203" s="230"/>
      <c r="E203" s="230"/>
      <c r="F203" s="249" t="s">
        <v>46</v>
      </c>
      <c r="G203" s="230"/>
      <c r="H203" s="347" t="s">
        <v>2204</v>
      </c>
      <c r="I203" s="347"/>
      <c r="J203" s="347"/>
      <c r="K203" s="271"/>
    </row>
    <row r="204" spans="2:11" ht="15" customHeight="1">
      <c r="B204" s="250"/>
      <c r="C204" s="230"/>
      <c r="D204" s="230"/>
      <c r="E204" s="230"/>
      <c r="F204" s="249" t="s">
        <v>47</v>
      </c>
      <c r="G204" s="230"/>
      <c r="H204" s="347" t="s">
        <v>2205</v>
      </c>
      <c r="I204" s="347"/>
      <c r="J204" s="347"/>
      <c r="K204" s="271"/>
    </row>
    <row r="205" spans="2:11" ht="15" customHeight="1">
      <c r="B205" s="250"/>
      <c r="C205" s="230"/>
      <c r="D205" s="230"/>
      <c r="E205" s="230"/>
      <c r="F205" s="249"/>
      <c r="G205" s="230"/>
      <c r="H205" s="230"/>
      <c r="I205" s="230"/>
      <c r="J205" s="230"/>
      <c r="K205" s="271"/>
    </row>
    <row r="206" spans="2:11" ht="15" customHeight="1">
      <c r="B206" s="250"/>
      <c r="C206" s="230" t="s">
        <v>2146</v>
      </c>
      <c r="D206" s="230"/>
      <c r="E206" s="230"/>
      <c r="F206" s="249" t="s">
        <v>79</v>
      </c>
      <c r="G206" s="230"/>
      <c r="H206" s="347" t="s">
        <v>2206</v>
      </c>
      <c r="I206" s="347"/>
      <c r="J206" s="347"/>
      <c r="K206" s="271"/>
    </row>
    <row r="207" spans="2:11" ht="15" customHeight="1">
      <c r="B207" s="250"/>
      <c r="C207" s="256"/>
      <c r="D207" s="230"/>
      <c r="E207" s="230"/>
      <c r="F207" s="249" t="s">
        <v>2047</v>
      </c>
      <c r="G207" s="230"/>
      <c r="H207" s="347" t="s">
        <v>2048</v>
      </c>
      <c r="I207" s="347"/>
      <c r="J207" s="347"/>
      <c r="K207" s="271"/>
    </row>
    <row r="208" spans="2:11" ht="15" customHeight="1">
      <c r="B208" s="250"/>
      <c r="C208" s="230"/>
      <c r="D208" s="230"/>
      <c r="E208" s="230"/>
      <c r="F208" s="249" t="s">
        <v>2045</v>
      </c>
      <c r="G208" s="230"/>
      <c r="H208" s="347" t="s">
        <v>2207</v>
      </c>
      <c r="I208" s="347"/>
      <c r="J208" s="347"/>
      <c r="K208" s="271"/>
    </row>
    <row r="209" spans="2:11" ht="15" customHeight="1">
      <c r="B209" s="288"/>
      <c r="C209" s="256"/>
      <c r="D209" s="256"/>
      <c r="E209" s="256"/>
      <c r="F209" s="249" t="s">
        <v>2049</v>
      </c>
      <c r="G209" s="235"/>
      <c r="H209" s="348" t="s">
        <v>106</v>
      </c>
      <c r="I209" s="348"/>
      <c r="J209" s="348"/>
      <c r="K209" s="289"/>
    </row>
    <row r="210" spans="2:11" ht="15" customHeight="1">
      <c r="B210" s="288"/>
      <c r="C210" s="256"/>
      <c r="D210" s="256"/>
      <c r="E210" s="256"/>
      <c r="F210" s="249" t="s">
        <v>1393</v>
      </c>
      <c r="G210" s="235"/>
      <c r="H210" s="348" t="s">
        <v>2208</v>
      </c>
      <c r="I210" s="348"/>
      <c r="J210" s="348"/>
      <c r="K210" s="289"/>
    </row>
    <row r="211" spans="2:11" ht="15" customHeight="1">
      <c r="B211" s="288"/>
      <c r="C211" s="256"/>
      <c r="D211" s="256"/>
      <c r="E211" s="256"/>
      <c r="F211" s="290"/>
      <c r="G211" s="235"/>
      <c r="H211" s="291"/>
      <c r="I211" s="291"/>
      <c r="J211" s="291"/>
      <c r="K211" s="289"/>
    </row>
    <row r="212" spans="2:11" ht="15" customHeight="1">
      <c r="B212" s="288"/>
      <c r="C212" s="230" t="s">
        <v>2170</v>
      </c>
      <c r="D212" s="256"/>
      <c r="E212" s="256"/>
      <c r="F212" s="249">
        <v>1</v>
      </c>
      <c r="G212" s="235"/>
      <c r="H212" s="348" t="s">
        <v>2209</v>
      </c>
      <c r="I212" s="348"/>
      <c r="J212" s="348"/>
      <c r="K212" s="289"/>
    </row>
    <row r="213" spans="2:11" ht="15" customHeight="1">
      <c r="B213" s="288"/>
      <c r="C213" s="256"/>
      <c r="D213" s="256"/>
      <c r="E213" s="256"/>
      <c r="F213" s="249">
        <v>2</v>
      </c>
      <c r="G213" s="235"/>
      <c r="H213" s="348" t="s">
        <v>2210</v>
      </c>
      <c r="I213" s="348"/>
      <c r="J213" s="348"/>
      <c r="K213" s="289"/>
    </row>
    <row r="214" spans="2:11" ht="15" customHeight="1">
      <c r="B214" s="288"/>
      <c r="C214" s="256"/>
      <c r="D214" s="256"/>
      <c r="E214" s="256"/>
      <c r="F214" s="249">
        <v>3</v>
      </c>
      <c r="G214" s="235"/>
      <c r="H214" s="348" t="s">
        <v>2211</v>
      </c>
      <c r="I214" s="348"/>
      <c r="J214" s="348"/>
      <c r="K214" s="289"/>
    </row>
    <row r="215" spans="2:11" ht="15" customHeight="1">
      <c r="B215" s="288"/>
      <c r="C215" s="256"/>
      <c r="D215" s="256"/>
      <c r="E215" s="256"/>
      <c r="F215" s="249">
        <v>4</v>
      </c>
      <c r="G215" s="235"/>
      <c r="H215" s="348" t="s">
        <v>2212</v>
      </c>
      <c r="I215" s="348"/>
      <c r="J215" s="348"/>
      <c r="K215" s="289"/>
    </row>
    <row r="216" spans="2:11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54"/>
  <sheetViews>
    <sheetView showGridLines="0" workbookViewId="0">
      <pane ySplit="1" topLeftCell="A506" activePane="bottomLeft" state="frozen"/>
      <selection pane="bottomLeft" activeCell="I95" sqref="I95:I55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87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117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ROUND(J92,2)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ROUND(SUM(BE92:BE553), 2)</f>
        <v>0</v>
      </c>
      <c r="G32" s="40"/>
      <c r="H32" s="40"/>
      <c r="I32" s="115">
        <v>0.21</v>
      </c>
      <c r="J32" s="114">
        <f>ROUND(ROUND((SUM(BE92:BE553)),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ROUND(SUM(BF92:BF553), 2)</f>
        <v>0</v>
      </c>
      <c r="G33" s="40"/>
      <c r="H33" s="40"/>
      <c r="I33" s="115">
        <v>0.15</v>
      </c>
      <c r="J33" s="114">
        <f>ROUND(ROUND((SUM(BF92:BF553)),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ROUND(SUM(BG92:BG553),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ROUND(SUM(BH92:BH553),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ROUND(SUM(BI92:BI553),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01 - Stoka A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J92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J93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J94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J331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J342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J344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J366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J446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J491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J518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J552</f>
        <v>0</v>
      </c>
      <c r="K70" s="138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40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55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39"/>
    </row>
    <row r="77" spans="2:12" s="1" customFormat="1" ht="36.950000000000003" customHeight="1">
      <c r="B77" s="39"/>
      <c r="C77" s="59" t="s">
        <v>133</v>
      </c>
      <c r="L77" s="39"/>
    </row>
    <row r="78" spans="2:12" s="1" customFormat="1" ht="6.95" customHeight="1">
      <c r="B78" s="39"/>
      <c r="L78" s="39"/>
    </row>
    <row r="79" spans="2:12" s="1" customFormat="1" ht="14.45" customHeight="1">
      <c r="B79" s="39"/>
      <c r="C79" s="61" t="s">
        <v>17</v>
      </c>
      <c r="L79" s="39"/>
    </row>
    <row r="80" spans="2:12" s="1" customFormat="1" ht="16.5" customHeight="1">
      <c r="B80" s="39"/>
      <c r="E80" s="338" t="str">
        <f>E7</f>
        <v>Kanalizace Opočínek - gravitační kanalizace - I. část</v>
      </c>
      <c r="F80" s="339"/>
      <c r="G80" s="339"/>
      <c r="H80" s="339"/>
      <c r="L80" s="39"/>
    </row>
    <row r="81" spans="2:65" ht="15">
      <c r="B81" s="29"/>
      <c r="C81" s="61" t="s">
        <v>114</v>
      </c>
      <c r="L81" s="29"/>
    </row>
    <row r="82" spans="2:65" s="1" customFormat="1" ht="16.5" customHeight="1">
      <c r="B82" s="39"/>
      <c r="E82" s="338" t="s">
        <v>115</v>
      </c>
      <c r="F82" s="332"/>
      <c r="G82" s="332"/>
      <c r="H82" s="332"/>
      <c r="L82" s="39"/>
    </row>
    <row r="83" spans="2:65" s="1" customFormat="1" ht="14.45" customHeight="1">
      <c r="B83" s="39"/>
      <c r="C83" s="61" t="s">
        <v>116</v>
      </c>
      <c r="L83" s="39"/>
    </row>
    <row r="84" spans="2:65" s="1" customFormat="1" ht="17.25" customHeight="1">
      <c r="B84" s="39"/>
      <c r="E84" s="328" t="str">
        <f>E11</f>
        <v>01 - Stoka A</v>
      </c>
      <c r="F84" s="332"/>
      <c r="G84" s="332"/>
      <c r="H84" s="332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20</v>
      </c>
      <c r="F86" s="139" t="str">
        <f>F14</f>
        <v>Opočínek</v>
      </c>
      <c r="I86" s="61" t="s">
        <v>22</v>
      </c>
      <c r="J86" s="65" t="str">
        <f>IF(J14="","",J14)</f>
        <v>17. 1. 2019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24</v>
      </c>
      <c r="F88" s="139" t="str">
        <f>E17</f>
        <v>Vodovody a kanalizace Pardubice, a.s.</v>
      </c>
      <c r="I88" s="61" t="s">
        <v>32</v>
      </c>
      <c r="J88" s="139" t="str">
        <f>E23</f>
        <v>Multiaqua s.r.o.</v>
      </c>
      <c r="L88" s="39"/>
    </row>
    <row r="89" spans="2:65" s="1" customFormat="1" ht="14.45" customHeight="1">
      <c r="B89" s="39"/>
      <c r="C89" s="61" t="s">
        <v>30</v>
      </c>
      <c r="F89" s="139" t="str">
        <f>IF(E20="","",E20)</f>
        <v>Dle výběrového řízení</v>
      </c>
      <c r="L89" s="39"/>
    </row>
    <row r="90" spans="2:65" s="1" customFormat="1" ht="10.35" customHeight="1">
      <c r="B90" s="39"/>
      <c r="L90" s="39"/>
    </row>
    <row r="91" spans="2:65" s="10" customFormat="1" ht="29.25" customHeight="1">
      <c r="B91" s="140"/>
      <c r="C91" s="141" t="s">
        <v>134</v>
      </c>
      <c r="D91" s="142" t="s">
        <v>58</v>
      </c>
      <c r="E91" s="142" t="s">
        <v>54</v>
      </c>
      <c r="F91" s="142" t="s">
        <v>135</v>
      </c>
      <c r="G91" s="142" t="s">
        <v>136</v>
      </c>
      <c r="H91" s="142" t="s">
        <v>137</v>
      </c>
      <c r="I91" s="142" t="s">
        <v>138</v>
      </c>
      <c r="J91" s="142" t="s">
        <v>120</v>
      </c>
      <c r="K91" s="143" t="s">
        <v>139</v>
      </c>
      <c r="L91" s="140"/>
      <c r="M91" s="71" t="s">
        <v>140</v>
      </c>
      <c r="N91" s="72" t="s">
        <v>43</v>
      </c>
      <c r="O91" s="72" t="s">
        <v>141</v>
      </c>
      <c r="P91" s="72" t="s">
        <v>142</v>
      </c>
      <c r="Q91" s="72" t="s">
        <v>143</v>
      </c>
      <c r="R91" s="72" t="s">
        <v>144</v>
      </c>
      <c r="S91" s="72" t="s">
        <v>145</v>
      </c>
      <c r="T91" s="73" t="s">
        <v>146</v>
      </c>
    </row>
    <row r="92" spans="2:65" s="1" customFormat="1" ht="29.25" customHeight="1">
      <c r="B92" s="39"/>
      <c r="C92" s="75" t="s">
        <v>121</v>
      </c>
      <c r="J92" s="144">
        <f>BK92</f>
        <v>0</v>
      </c>
      <c r="L92" s="39"/>
      <c r="M92" s="74"/>
      <c r="N92" s="66"/>
      <c r="O92" s="66"/>
      <c r="P92" s="145">
        <f>P93</f>
        <v>10842.885601</v>
      </c>
      <c r="Q92" s="66"/>
      <c r="R92" s="145">
        <f>R93</f>
        <v>3042.2367021800001</v>
      </c>
      <c r="S92" s="66"/>
      <c r="T92" s="146">
        <f>T93</f>
        <v>877.15887500000008</v>
      </c>
      <c r="AT92" s="25" t="s">
        <v>72</v>
      </c>
      <c r="AU92" s="25" t="s">
        <v>122</v>
      </c>
      <c r="BK92" s="147">
        <f>BK93</f>
        <v>0</v>
      </c>
    </row>
    <row r="93" spans="2:65" s="11" customFormat="1" ht="37.35" customHeight="1">
      <c r="B93" s="148"/>
      <c r="D93" s="149" t="s">
        <v>72</v>
      </c>
      <c r="E93" s="150" t="s">
        <v>147</v>
      </c>
      <c r="F93" s="150" t="s">
        <v>148</v>
      </c>
      <c r="J93" s="151">
        <f>BK93</f>
        <v>0</v>
      </c>
      <c r="L93" s="148"/>
      <c r="M93" s="152"/>
      <c r="N93" s="153"/>
      <c r="O93" s="153"/>
      <c r="P93" s="154">
        <f>P94+P331+P342+P344+P366+P446+P491+P518+P552</f>
        <v>10842.885601</v>
      </c>
      <c r="Q93" s="153"/>
      <c r="R93" s="154">
        <f>R94+R331+R342+R344+R366+R446+R491+R518+R552</f>
        <v>3042.2367021800001</v>
      </c>
      <c r="S93" s="153"/>
      <c r="T93" s="155">
        <f>T94+T331+T342+T344+T366+T446+T491+T518+T552</f>
        <v>877.15887500000008</v>
      </c>
      <c r="AR93" s="149" t="s">
        <v>80</v>
      </c>
      <c r="AT93" s="156" t="s">
        <v>72</v>
      </c>
      <c r="AU93" s="156" t="s">
        <v>73</v>
      </c>
      <c r="AY93" s="149" t="s">
        <v>149</v>
      </c>
      <c r="BK93" s="157">
        <f>BK94+BK331+BK342+BK344+BK366+BK446+BK491+BK518+BK552</f>
        <v>0</v>
      </c>
    </row>
    <row r="94" spans="2:65" s="11" customFormat="1" ht="19.899999999999999" customHeight="1">
      <c r="B94" s="148"/>
      <c r="D94" s="149" t="s">
        <v>72</v>
      </c>
      <c r="E94" s="158" t="s">
        <v>80</v>
      </c>
      <c r="F94" s="158" t="s">
        <v>150</v>
      </c>
      <c r="J94" s="159">
        <f>BK94</f>
        <v>0</v>
      </c>
      <c r="L94" s="148"/>
      <c r="M94" s="152"/>
      <c r="N94" s="153"/>
      <c r="O94" s="153"/>
      <c r="P94" s="154">
        <f>SUM(P95:P330)</f>
        <v>4664.4767419999998</v>
      </c>
      <c r="Q94" s="153"/>
      <c r="R94" s="154">
        <f>SUM(R95:R330)</f>
        <v>2797.7006341599999</v>
      </c>
      <c r="S94" s="153"/>
      <c r="T94" s="155">
        <f>SUM(T95:T330)</f>
        <v>877.11342500000012</v>
      </c>
      <c r="AR94" s="149" t="s">
        <v>80</v>
      </c>
      <c r="AT94" s="156" t="s">
        <v>72</v>
      </c>
      <c r="AU94" s="156" t="s">
        <v>80</v>
      </c>
      <c r="AY94" s="149" t="s">
        <v>149</v>
      </c>
      <c r="BK94" s="157">
        <f>SUM(BK95:BK330)</f>
        <v>0</v>
      </c>
    </row>
    <row r="95" spans="2:65" s="1" customFormat="1" ht="25.5" customHeight="1">
      <c r="B95" s="160"/>
      <c r="C95" s="161" t="s">
        <v>80</v>
      </c>
      <c r="D95" s="161" t="s">
        <v>151</v>
      </c>
      <c r="E95" s="162" t="s">
        <v>152</v>
      </c>
      <c r="F95" s="163" t="s">
        <v>153</v>
      </c>
      <c r="G95" s="164" t="s">
        <v>154</v>
      </c>
      <c r="H95" s="165">
        <v>2</v>
      </c>
      <c r="I95" s="166"/>
      <c r="J95" s="166">
        <f>ROUND(I95*H95,2)</f>
        <v>0</v>
      </c>
      <c r="K95" s="163" t="s">
        <v>155</v>
      </c>
      <c r="L95" s="39"/>
      <c r="M95" s="167" t="s">
        <v>5</v>
      </c>
      <c r="N95" s="168" t="s">
        <v>44</v>
      </c>
      <c r="O95" s="169">
        <v>0.34799999999999998</v>
      </c>
      <c r="P95" s="169">
        <f>O95*H95</f>
        <v>0.69599999999999995</v>
      </c>
      <c r="Q95" s="169">
        <v>1.8000000000000001E-4</v>
      </c>
      <c r="R95" s="169">
        <f>Q95*H95</f>
        <v>3.6000000000000002E-4</v>
      </c>
      <c r="S95" s="169">
        <v>0</v>
      </c>
      <c r="T95" s="170">
        <f>S95*H95</f>
        <v>0</v>
      </c>
      <c r="AR95" s="25" t="s">
        <v>156</v>
      </c>
      <c r="AT95" s="25" t="s">
        <v>151</v>
      </c>
      <c r="AU95" s="25" t="s">
        <v>82</v>
      </c>
      <c r="AY95" s="25" t="s">
        <v>149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25" t="s">
        <v>80</v>
      </c>
      <c r="BK95" s="171">
        <f>ROUND(I95*H95,2)</f>
        <v>0</v>
      </c>
      <c r="BL95" s="25" t="s">
        <v>156</v>
      </c>
      <c r="BM95" s="25" t="s">
        <v>157</v>
      </c>
    </row>
    <row r="96" spans="2:65" s="1" customFormat="1" ht="25.5" customHeight="1">
      <c r="B96" s="160"/>
      <c r="C96" s="161" t="s">
        <v>82</v>
      </c>
      <c r="D96" s="161" t="s">
        <v>151</v>
      </c>
      <c r="E96" s="162" t="s">
        <v>158</v>
      </c>
      <c r="F96" s="163" t="s">
        <v>159</v>
      </c>
      <c r="G96" s="164" t="s">
        <v>154</v>
      </c>
      <c r="H96" s="165">
        <v>1</v>
      </c>
      <c r="I96" s="166"/>
      <c r="J96" s="166">
        <f>ROUND(I96*H96,2)</f>
        <v>0</v>
      </c>
      <c r="K96" s="163" t="s">
        <v>155</v>
      </c>
      <c r="L96" s="39"/>
      <c r="M96" s="167" t="s">
        <v>5</v>
      </c>
      <c r="N96" s="168" t="s">
        <v>44</v>
      </c>
      <c r="O96" s="169">
        <v>5.9139999999999997</v>
      </c>
      <c r="P96" s="169">
        <f>O96*H96</f>
        <v>5.9139999999999997</v>
      </c>
      <c r="Q96" s="169">
        <v>0</v>
      </c>
      <c r="R96" s="169">
        <f>Q96*H96</f>
        <v>0</v>
      </c>
      <c r="S96" s="169">
        <v>0</v>
      </c>
      <c r="T96" s="170">
        <f>S96*H96</f>
        <v>0</v>
      </c>
      <c r="AR96" s="25" t="s">
        <v>156</v>
      </c>
      <c r="AT96" s="25" t="s">
        <v>151</v>
      </c>
      <c r="AU96" s="25" t="s">
        <v>82</v>
      </c>
      <c r="AY96" s="25" t="s">
        <v>149</v>
      </c>
      <c r="BE96" s="171">
        <f>IF(N96="základní",J96,0)</f>
        <v>0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25" t="s">
        <v>80</v>
      </c>
      <c r="BK96" s="171">
        <f>ROUND(I96*H96,2)</f>
        <v>0</v>
      </c>
      <c r="BL96" s="25" t="s">
        <v>156</v>
      </c>
      <c r="BM96" s="25" t="s">
        <v>160</v>
      </c>
    </row>
    <row r="97" spans="2:65" s="1" customFormat="1" ht="25.5" customHeight="1">
      <c r="B97" s="160"/>
      <c r="C97" s="161" t="s">
        <v>161</v>
      </c>
      <c r="D97" s="161" t="s">
        <v>151</v>
      </c>
      <c r="E97" s="162" t="s">
        <v>162</v>
      </c>
      <c r="F97" s="163" t="s">
        <v>163</v>
      </c>
      <c r="G97" s="164" t="s">
        <v>154</v>
      </c>
      <c r="H97" s="165">
        <v>1</v>
      </c>
      <c r="I97" s="166"/>
      <c r="J97" s="166">
        <f>ROUND(I97*H97,2)</f>
        <v>0</v>
      </c>
      <c r="K97" s="163" t="s">
        <v>155</v>
      </c>
      <c r="L97" s="39"/>
      <c r="M97" s="167" t="s">
        <v>5</v>
      </c>
      <c r="N97" s="168" t="s">
        <v>44</v>
      </c>
      <c r="O97" s="169">
        <v>9.1329999999999991</v>
      </c>
      <c r="P97" s="169">
        <f>O97*H97</f>
        <v>9.1329999999999991</v>
      </c>
      <c r="Q97" s="169">
        <v>0</v>
      </c>
      <c r="R97" s="169">
        <f>Q97*H97</f>
        <v>0</v>
      </c>
      <c r="S97" s="169">
        <v>0</v>
      </c>
      <c r="T97" s="170">
        <f>S97*H97</f>
        <v>0</v>
      </c>
      <c r="AR97" s="25" t="s">
        <v>156</v>
      </c>
      <c r="AT97" s="25" t="s">
        <v>151</v>
      </c>
      <c r="AU97" s="25" t="s">
        <v>82</v>
      </c>
      <c r="AY97" s="25" t="s">
        <v>149</v>
      </c>
      <c r="BE97" s="171">
        <f>IF(N97="základní",J97,0)</f>
        <v>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25" t="s">
        <v>80</v>
      </c>
      <c r="BK97" s="171">
        <f>ROUND(I97*H97,2)</f>
        <v>0</v>
      </c>
      <c r="BL97" s="25" t="s">
        <v>156</v>
      </c>
      <c r="BM97" s="25" t="s">
        <v>164</v>
      </c>
    </row>
    <row r="98" spans="2:65" s="1" customFormat="1" ht="38.25" customHeight="1">
      <c r="B98" s="160"/>
      <c r="C98" s="161" t="s">
        <v>156</v>
      </c>
      <c r="D98" s="161" t="s">
        <v>151</v>
      </c>
      <c r="E98" s="162" t="s">
        <v>165</v>
      </c>
      <c r="F98" s="163" t="s">
        <v>166</v>
      </c>
      <c r="G98" s="164" t="s">
        <v>154</v>
      </c>
      <c r="H98" s="165">
        <v>2</v>
      </c>
      <c r="I98" s="166"/>
      <c r="J98" s="166">
        <f>ROUND(I98*H98,2)</f>
        <v>0</v>
      </c>
      <c r="K98" s="163" t="s">
        <v>155</v>
      </c>
      <c r="L98" s="39"/>
      <c r="M98" s="167" t="s">
        <v>5</v>
      </c>
      <c r="N98" s="168" t="s">
        <v>44</v>
      </c>
      <c r="O98" s="169">
        <v>1.417</v>
      </c>
      <c r="P98" s="169">
        <f>O98*H98</f>
        <v>2.8340000000000001</v>
      </c>
      <c r="Q98" s="169">
        <v>0</v>
      </c>
      <c r="R98" s="169">
        <f>Q98*H98</f>
        <v>0</v>
      </c>
      <c r="S98" s="169">
        <v>0</v>
      </c>
      <c r="T98" s="170">
        <f>S98*H98</f>
        <v>0</v>
      </c>
      <c r="AR98" s="25" t="s">
        <v>156</v>
      </c>
      <c r="AT98" s="25" t="s">
        <v>151</v>
      </c>
      <c r="AU98" s="25" t="s">
        <v>82</v>
      </c>
      <c r="AY98" s="25" t="s">
        <v>149</v>
      </c>
      <c r="BE98" s="171">
        <f>IF(N98="základní",J98,0)</f>
        <v>0</v>
      </c>
      <c r="BF98" s="171">
        <f>IF(N98="snížená",J98,0)</f>
        <v>0</v>
      </c>
      <c r="BG98" s="171">
        <f>IF(N98="zákl. přenesená",J98,0)</f>
        <v>0</v>
      </c>
      <c r="BH98" s="171">
        <f>IF(N98="sníž. přenesená",J98,0)</f>
        <v>0</v>
      </c>
      <c r="BI98" s="171">
        <f>IF(N98="nulová",J98,0)</f>
        <v>0</v>
      </c>
      <c r="BJ98" s="25" t="s">
        <v>80</v>
      </c>
      <c r="BK98" s="171">
        <f>ROUND(I98*H98,2)</f>
        <v>0</v>
      </c>
      <c r="BL98" s="25" t="s">
        <v>156</v>
      </c>
      <c r="BM98" s="25" t="s">
        <v>167</v>
      </c>
    </row>
    <row r="99" spans="2:65" s="1" customFormat="1" ht="38.25" customHeight="1">
      <c r="B99" s="160"/>
      <c r="C99" s="161" t="s">
        <v>168</v>
      </c>
      <c r="D99" s="161" t="s">
        <v>151</v>
      </c>
      <c r="E99" s="162" t="s">
        <v>169</v>
      </c>
      <c r="F99" s="163" t="s">
        <v>170</v>
      </c>
      <c r="G99" s="164" t="s">
        <v>171</v>
      </c>
      <c r="H99" s="165">
        <v>6.75</v>
      </c>
      <c r="I99" s="166"/>
      <c r="J99" s="166">
        <f>ROUND(I99*H99,2)</f>
        <v>0</v>
      </c>
      <c r="K99" s="163" t="s">
        <v>155</v>
      </c>
      <c r="L99" s="39"/>
      <c r="M99" s="167" t="s">
        <v>5</v>
      </c>
      <c r="N99" s="168" t="s">
        <v>44</v>
      </c>
      <c r="O99" s="169">
        <v>0.34399999999999997</v>
      </c>
      <c r="P99" s="169">
        <f>O99*H99</f>
        <v>2.3219999999999996</v>
      </c>
      <c r="Q99" s="169">
        <v>0</v>
      </c>
      <c r="R99" s="169">
        <f>Q99*H99</f>
        <v>0</v>
      </c>
      <c r="S99" s="169">
        <v>0.29499999999999998</v>
      </c>
      <c r="T99" s="170">
        <f>S99*H99</f>
        <v>1.99125</v>
      </c>
      <c r="AR99" s="25" t="s">
        <v>156</v>
      </c>
      <c r="AT99" s="25" t="s">
        <v>151</v>
      </c>
      <c r="AU99" s="25" t="s">
        <v>82</v>
      </c>
      <c r="AY99" s="25" t="s">
        <v>149</v>
      </c>
      <c r="BE99" s="171">
        <f>IF(N99="základní",J99,0)</f>
        <v>0</v>
      </c>
      <c r="BF99" s="171">
        <f>IF(N99="snížená",J99,0)</f>
        <v>0</v>
      </c>
      <c r="BG99" s="171">
        <f>IF(N99="zákl. přenesená",J99,0)</f>
        <v>0</v>
      </c>
      <c r="BH99" s="171">
        <f>IF(N99="sníž. přenesená",J99,0)</f>
        <v>0</v>
      </c>
      <c r="BI99" s="171">
        <f>IF(N99="nulová",J99,0)</f>
        <v>0</v>
      </c>
      <c r="BJ99" s="25" t="s">
        <v>80</v>
      </c>
      <c r="BK99" s="171">
        <f>ROUND(I99*H99,2)</f>
        <v>0</v>
      </c>
      <c r="BL99" s="25" t="s">
        <v>156</v>
      </c>
      <c r="BM99" s="25" t="s">
        <v>172</v>
      </c>
    </row>
    <row r="100" spans="2:65" s="12" customFormat="1">
      <c r="B100" s="172"/>
      <c r="D100" s="173" t="s">
        <v>173</v>
      </c>
      <c r="E100" s="174" t="s">
        <v>5</v>
      </c>
      <c r="F100" s="175" t="s">
        <v>174</v>
      </c>
      <c r="H100" s="176">
        <v>6.75</v>
      </c>
      <c r="L100" s="172"/>
      <c r="M100" s="177"/>
      <c r="N100" s="178"/>
      <c r="O100" s="178"/>
      <c r="P100" s="178"/>
      <c r="Q100" s="178"/>
      <c r="R100" s="178"/>
      <c r="S100" s="178"/>
      <c r="T100" s="179"/>
      <c r="AT100" s="174" t="s">
        <v>173</v>
      </c>
      <c r="AU100" s="174" t="s">
        <v>82</v>
      </c>
      <c r="AV100" s="12" t="s">
        <v>82</v>
      </c>
      <c r="AW100" s="12" t="s">
        <v>36</v>
      </c>
      <c r="AX100" s="12" t="s">
        <v>80</v>
      </c>
      <c r="AY100" s="174" t="s">
        <v>149</v>
      </c>
    </row>
    <row r="101" spans="2:65" s="1" customFormat="1" ht="51" customHeight="1">
      <c r="B101" s="160"/>
      <c r="C101" s="161" t="s">
        <v>175</v>
      </c>
      <c r="D101" s="161" t="s">
        <v>151</v>
      </c>
      <c r="E101" s="162" t="s">
        <v>176</v>
      </c>
      <c r="F101" s="163" t="s">
        <v>177</v>
      </c>
      <c r="G101" s="164" t="s">
        <v>171</v>
      </c>
      <c r="H101" s="165">
        <v>4.95</v>
      </c>
      <c r="I101" s="166"/>
      <c r="J101" s="166">
        <f>ROUND(I101*H101,2)</f>
        <v>0</v>
      </c>
      <c r="K101" s="163" t="s">
        <v>155</v>
      </c>
      <c r="L101" s="39"/>
      <c r="M101" s="167" t="s">
        <v>5</v>
      </c>
      <c r="N101" s="168" t="s">
        <v>44</v>
      </c>
      <c r="O101" s="169">
        <v>7.2999999999999995E-2</v>
      </c>
      <c r="P101" s="169">
        <f>O101*H101</f>
        <v>0.36135</v>
      </c>
      <c r="Q101" s="169">
        <v>0</v>
      </c>
      <c r="R101" s="169">
        <f>Q101*H101</f>
        <v>0</v>
      </c>
      <c r="S101" s="169">
        <v>0.28999999999999998</v>
      </c>
      <c r="T101" s="170">
        <f>S101*H101</f>
        <v>1.4355</v>
      </c>
      <c r="AR101" s="25" t="s">
        <v>156</v>
      </c>
      <c r="AT101" s="25" t="s">
        <v>151</v>
      </c>
      <c r="AU101" s="25" t="s">
        <v>82</v>
      </c>
      <c r="AY101" s="25" t="s">
        <v>149</v>
      </c>
      <c r="BE101" s="171">
        <f>IF(N101="základní",J101,0)</f>
        <v>0</v>
      </c>
      <c r="BF101" s="171">
        <f>IF(N101="snížená",J101,0)</f>
        <v>0</v>
      </c>
      <c r="BG101" s="171">
        <f>IF(N101="zákl. přenesená",J101,0)</f>
        <v>0</v>
      </c>
      <c r="BH101" s="171">
        <f>IF(N101="sníž. přenesená",J101,0)</f>
        <v>0</v>
      </c>
      <c r="BI101" s="171">
        <f>IF(N101="nulová",J101,0)</f>
        <v>0</v>
      </c>
      <c r="BJ101" s="25" t="s">
        <v>80</v>
      </c>
      <c r="BK101" s="171">
        <f>ROUND(I101*H101,2)</f>
        <v>0</v>
      </c>
      <c r="BL101" s="25" t="s">
        <v>156</v>
      </c>
      <c r="BM101" s="25" t="s">
        <v>178</v>
      </c>
    </row>
    <row r="102" spans="2:65" s="1" customFormat="1" ht="27">
      <c r="B102" s="39"/>
      <c r="D102" s="173" t="s">
        <v>179</v>
      </c>
      <c r="F102" s="180" t="s">
        <v>180</v>
      </c>
      <c r="L102" s="39"/>
      <c r="M102" s="181"/>
      <c r="N102" s="40"/>
      <c r="O102" s="40"/>
      <c r="P102" s="40"/>
      <c r="Q102" s="40"/>
      <c r="R102" s="40"/>
      <c r="S102" s="40"/>
      <c r="T102" s="68"/>
      <c r="AT102" s="25" t="s">
        <v>179</v>
      </c>
      <c r="AU102" s="25" t="s">
        <v>82</v>
      </c>
    </row>
    <row r="103" spans="2:65" s="12" customFormat="1">
      <c r="B103" s="172"/>
      <c r="D103" s="173" t="s">
        <v>173</v>
      </c>
      <c r="E103" s="174" t="s">
        <v>5</v>
      </c>
      <c r="F103" s="175" t="s">
        <v>181</v>
      </c>
      <c r="H103" s="176">
        <v>4.95</v>
      </c>
      <c r="L103" s="172"/>
      <c r="M103" s="177"/>
      <c r="N103" s="178"/>
      <c r="O103" s="178"/>
      <c r="P103" s="178"/>
      <c r="Q103" s="178"/>
      <c r="R103" s="178"/>
      <c r="S103" s="178"/>
      <c r="T103" s="179"/>
      <c r="AT103" s="174" t="s">
        <v>173</v>
      </c>
      <c r="AU103" s="174" t="s">
        <v>82</v>
      </c>
      <c r="AV103" s="12" t="s">
        <v>82</v>
      </c>
      <c r="AW103" s="12" t="s">
        <v>36</v>
      </c>
      <c r="AX103" s="12" t="s">
        <v>80</v>
      </c>
      <c r="AY103" s="174" t="s">
        <v>149</v>
      </c>
    </row>
    <row r="104" spans="2:65" s="1" customFormat="1" ht="51" customHeight="1">
      <c r="B104" s="160"/>
      <c r="C104" s="161" t="s">
        <v>182</v>
      </c>
      <c r="D104" s="161" t="s">
        <v>151</v>
      </c>
      <c r="E104" s="162" t="s">
        <v>183</v>
      </c>
      <c r="F104" s="163" t="s">
        <v>184</v>
      </c>
      <c r="G104" s="164" t="s">
        <v>171</v>
      </c>
      <c r="H104" s="165">
        <v>617.04499999999996</v>
      </c>
      <c r="I104" s="166"/>
      <c r="J104" s="166">
        <f>ROUND(I104*H104,2)</f>
        <v>0</v>
      </c>
      <c r="K104" s="163" t="s">
        <v>155</v>
      </c>
      <c r="L104" s="39"/>
      <c r="M104" s="167" t="s">
        <v>5</v>
      </c>
      <c r="N104" s="168" t="s">
        <v>44</v>
      </c>
      <c r="O104" s="169">
        <v>0.11899999999999999</v>
      </c>
      <c r="P104" s="169">
        <f>O104*H104</f>
        <v>73.428354999999996</v>
      </c>
      <c r="Q104" s="169">
        <v>0</v>
      </c>
      <c r="R104" s="169">
        <f>Q104*H104</f>
        <v>0</v>
      </c>
      <c r="S104" s="169">
        <v>0.44</v>
      </c>
      <c r="T104" s="170">
        <f>S104*H104</f>
        <v>271.49979999999999</v>
      </c>
      <c r="AR104" s="25" t="s">
        <v>156</v>
      </c>
      <c r="AT104" s="25" t="s">
        <v>151</v>
      </c>
      <c r="AU104" s="25" t="s">
        <v>82</v>
      </c>
      <c r="AY104" s="25" t="s">
        <v>149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25" t="s">
        <v>80</v>
      </c>
      <c r="BK104" s="171">
        <f>ROUND(I104*H104,2)</f>
        <v>0</v>
      </c>
      <c r="BL104" s="25" t="s">
        <v>156</v>
      </c>
      <c r="BM104" s="25" t="s">
        <v>185</v>
      </c>
    </row>
    <row r="105" spans="2:65" s="1" customFormat="1" ht="27">
      <c r="B105" s="39"/>
      <c r="D105" s="173" t="s">
        <v>179</v>
      </c>
      <c r="F105" s="180" t="s">
        <v>186</v>
      </c>
      <c r="L105" s="39"/>
      <c r="M105" s="181"/>
      <c r="N105" s="40"/>
      <c r="O105" s="40"/>
      <c r="P105" s="40"/>
      <c r="Q105" s="40"/>
      <c r="R105" s="40"/>
      <c r="S105" s="40"/>
      <c r="T105" s="68"/>
      <c r="AT105" s="25" t="s">
        <v>179</v>
      </c>
      <c r="AU105" s="25" t="s">
        <v>82</v>
      </c>
    </row>
    <row r="106" spans="2:65" s="13" customFormat="1">
      <c r="B106" s="182"/>
      <c r="D106" s="173" t="s">
        <v>173</v>
      </c>
      <c r="E106" s="183" t="s">
        <v>5</v>
      </c>
      <c r="F106" s="184" t="s">
        <v>187</v>
      </c>
      <c r="H106" s="183" t="s">
        <v>5</v>
      </c>
      <c r="L106" s="182"/>
      <c r="M106" s="185"/>
      <c r="N106" s="186"/>
      <c r="O106" s="186"/>
      <c r="P106" s="186"/>
      <c r="Q106" s="186"/>
      <c r="R106" s="186"/>
      <c r="S106" s="186"/>
      <c r="T106" s="187"/>
      <c r="AT106" s="183" t="s">
        <v>173</v>
      </c>
      <c r="AU106" s="183" t="s">
        <v>82</v>
      </c>
      <c r="AV106" s="13" t="s">
        <v>80</v>
      </c>
      <c r="AW106" s="13" t="s">
        <v>36</v>
      </c>
      <c r="AX106" s="13" t="s">
        <v>73</v>
      </c>
      <c r="AY106" s="183" t="s">
        <v>149</v>
      </c>
    </row>
    <row r="107" spans="2:65" s="13" customFormat="1">
      <c r="B107" s="182"/>
      <c r="D107" s="173" t="s">
        <v>173</v>
      </c>
      <c r="E107" s="183" t="s">
        <v>5</v>
      </c>
      <c r="F107" s="184" t="s">
        <v>188</v>
      </c>
      <c r="H107" s="183" t="s">
        <v>5</v>
      </c>
      <c r="L107" s="182"/>
      <c r="M107" s="185"/>
      <c r="N107" s="186"/>
      <c r="O107" s="186"/>
      <c r="P107" s="186"/>
      <c r="Q107" s="186"/>
      <c r="R107" s="186"/>
      <c r="S107" s="186"/>
      <c r="T107" s="187"/>
      <c r="AT107" s="183" t="s">
        <v>173</v>
      </c>
      <c r="AU107" s="183" t="s">
        <v>82</v>
      </c>
      <c r="AV107" s="13" t="s">
        <v>80</v>
      </c>
      <c r="AW107" s="13" t="s">
        <v>36</v>
      </c>
      <c r="AX107" s="13" t="s">
        <v>73</v>
      </c>
      <c r="AY107" s="183" t="s">
        <v>149</v>
      </c>
    </row>
    <row r="108" spans="2:65" s="13" customFormat="1">
      <c r="B108" s="182"/>
      <c r="D108" s="173" t="s">
        <v>173</v>
      </c>
      <c r="E108" s="183" t="s">
        <v>5</v>
      </c>
      <c r="F108" s="184" t="s">
        <v>189</v>
      </c>
      <c r="H108" s="183" t="s">
        <v>5</v>
      </c>
      <c r="L108" s="182"/>
      <c r="M108" s="185"/>
      <c r="N108" s="186"/>
      <c r="O108" s="186"/>
      <c r="P108" s="186"/>
      <c r="Q108" s="186"/>
      <c r="R108" s="186"/>
      <c r="S108" s="186"/>
      <c r="T108" s="187"/>
      <c r="AT108" s="183" t="s">
        <v>173</v>
      </c>
      <c r="AU108" s="183" t="s">
        <v>82</v>
      </c>
      <c r="AV108" s="13" t="s">
        <v>80</v>
      </c>
      <c r="AW108" s="13" t="s">
        <v>36</v>
      </c>
      <c r="AX108" s="13" t="s">
        <v>73</v>
      </c>
      <c r="AY108" s="183" t="s">
        <v>149</v>
      </c>
    </row>
    <row r="109" spans="2:65" s="13" customFormat="1">
      <c r="B109" s="182"/>
      <c r="D109" s="173" t="s">
        <v>173</v>
      </c>
      <c r="E109" s="183" t="s">
        <v>5</v>
      </c>
      <c r="F109" s="184" t="s">
        <v>190</v>
      </c>
      <c r="H109" s="183" t="s">
        <v>5</v>
      </c>
      <c r="L109" s="182"/>
      <c r="M109" s="185"/>
      <c r="N109" s="186"/>
      <c r="O109" s="186"/>
      <c r="P109" s="186"/>
      <c r="Q109" s="186"/>
      <c r="R109" s="186"/>
      <c r="S109" s="186"/>
      <c r="T109" s="187"/>
      <c r="AT109" s="183" t="s">
        <v>173</v>
      </c>
      <c r="AU109" s="183" t="s">
        <v>82</v>
      </c>
      <c r="AV109" s="13" t="s">
        <v>80</v>
      </c>
      <c r="AW109" s="13" t="s">
        <v>36</v>
      </c>
      <c r="AX109" s="13" t="s">
        <v>73</v>
      </c>
      <c r="AY109" s="183" t="s">
        <v>149</v>
      </c>
    </row>
    <row r="110" spans="2:65" s="12" customFormat="1">
      <c r="B110" s="172"/>
      <c r="D110" s="173" t="s">
        <v>173</v>
      </c>
      <c r="E110" s="174" t="s">
        <v>5</v>
      </c>
      <c r="F110" s="175" t="s">
        <v>191</v>
      </c>
      <c r="H110" s="176">
        <v>489.995</v>
      </c>
      <c r="L110" s="172"/>
      <c r="M110" s="177"/>
      <c r="N110" s="178"/>
      <c r="O110" s="178"/>
      <c r="P110" s="178"/>
      <c r="Q110" s="178"/>
      <c r="R110" s="178"/>
      <c r="S110" s="178"/>
      <c r="T110" s="179"/>
      <c r="AT110" s="174" t="s">
        <v>173</v>
      </c>
      <c r="AU110" s="174" t="s">
        <v>82</v>
      </c>
      <c r="AV110" s="12" t="s">
        <v>82</v>
      </c>
      <c r="AW110" s="12" t="s">
        <v>36</v>
      </c>
      <c r="AX110" s="12" t="s">
        <v>73</v>
      </c>
      <c r="AY110" s="174" t="s">
        <v>149</v>
      </c>
    </row>
    <row r="111" spans="2:65" s="13" customFormat="1">
      <c r="B111" s="182"/>
      <c r="D111" s="173" t="s">
        <v>173</v>
      </c>
      <c r="E111" s="183" t="s">
        <v>5</v>
      </c>
      <c r="F111" s="184" t="s">
        <v>192</v>
      </c>
      <c r="H111" s="183" t="s">
        <v>5</v>
      </c>
      <c r="L111" s="182"/>
      <c r="M111" s="185"/>
      <c r="N111" s="186"/>
      <c r="O111" s="186"/>
      <c r="P111" s="186"/>
      <c r="Q111" s="186"/>
      <c r="R111" s="186"/>
      <c r="S111" s="186"/>
      <c r="T111" s="187"/>
      <c r="AT111" s="183" t="s">
        <v>173</v>
      </c>
      <c r="AU111" s="183" t="s">
        <v>82</v>
      </c>
      <c r="AV111" s="13" t="s">
        <v>80</v>
      </c>
      <c r="AW111" s="13" t="s">
        <v>36</v>
      </c>
      <c r="AX111" s="13" t="s">
        <v>73</v>
      </c>
      <c r="AY111" s="183" t="s">
        <v>149</v>
      </c>
    </row>
    <row r="112" spans="2:65" s="12" customFormat="1">
      <c r="B112" s="172"/>
      <c r="D112" s="173" t="s">
        <v>173</v>
      </c>
      <c r="E112" s="174" t="s">
        <v>5</v>
      </c>
      <c r="F112" s="175" t="s">
        <v>193</v>
      </c>
      <c r="H112" s="176">
        <v>127.05</v>
      </c>
      <c r="L112" s="172"/>
      <c r="M112" s="177"/>
      <c r="N112" s="178"/>
      <c r="O112" s="178"/>
      <c r="P112" s="178"/>
      <c r="Q112" s="178"/>
      <c r="R112" s="178"/>
      <c r="S112" s="178"/>
      <c r="T112" s="179"/>
      <c r="AT112" s="174" t="s">
        <v>173</v>
      </c>
      <c r="AU112" s="174" t="s">
        <v>82</v>
      </c>
      <c r="AV112" s="12" t="s">
        <v>82</v>
      </c>
      <c r="AW112" s="12" t="s">
        <v>36</v>
      </c>
      <c r="AX112" s="12" t="s">
        <v>73</v>
      </c>
      <c r="AY112" s="174" t="s">
        <v>149</v>
      </c>
    </row>
    <row r="113" spans="2:65" s="14" customFormat="1">
      <c r="B113" s="188"/>
      <c r="D113" s="173" t="s">
        <v>173</v>
      </c>
      <c r="E113" s="189" t="s">
        <v>5</v>
      </c>
      <c r="F113" s="190" t="s">
        <v>194</v>
      </c>
      <c r="H113" s="191">
        <v>617.04499999999996</v>
      </c>
      <c r="L113" s="188"/>
      <c r="M113" s="192"/>
      <c r="N113" s="193"/>
      <c r="O113" s="193"/>
      <c r="P113" s="193"/>
      <c r="Q113" s="193"/>
      <c r="R113" s="193"/>
      <c r="S113" s="193"/>
      <c r="T113" s="194"/>
      <c r="AT113" s="189" t="s">
        <v>173</v>
      </c>
      <c r="AU113" s="189" t="s">
        <v>82</v>
      </c>
      <c r="AV113" s="14" t="s">
        <v>156</v>
      </c>
      <c r="AW113" s="14" t="s">
        <v>36</v>
      </c>
      <c r="AX113" s="14" t="s">
        <v>80</v>
      </c>
      <c r="AY113" s="189" t="s">
        <v>149</v>
      </c>
    </row>
    <row r="114" spans="2:65" s="1" customFormat="1" ht="38.25" customHeight="1">
      <c r="B114" s="160"/>
      <c r="C114" s="161" t="s">
        <v>195</v>
      </c>
      <c r="D114" s="161" t="s">
        <v>151</v>
      </c>
      <c r="E114" s="162" t="s">
        <v>196</v>
      </c>
      <c r="F114" s="163" t="s">
        <v>197</v>
      </c>
      <c r="G114" s="164" t="s">
        <v>171</v>
      </c>
      <c r="H114" s="165">
        <v>635.69000000000005</v>
      </c>
      <c r="I114" s="166"/>
      <c r="J114" s="166">
        <f>ROUND(I114*H114,2)</f>
        <v>0</v>
      </c>
      <c r="K114" s="163" t="s">
        <v>155</v>
      </c>
      <c r="L114" s="39"/>
      <c r="M114" s="167" t="s">
        <v>5</v>
      </c>
      <c r="N114" s="168" t="s">
        <v>44</v>
      </c>
      <c r="O114" s="169">
        <v>0.14399999999999999</v>
      </c>
      <c r="P114" s="169">
        <f>O114*H114</f>
        <v>91.539360000000002</v>
      </c>
      <c r="Q114" s="169">
        <v>0</v>
      </c>
      <c r="R114" s="169">
        <f>Q114*H114</f>
        <v>0</v>
      </c>
      <c r="S114" s="169">
        <v>0.57999999999999996</v>
      </c>
      <c r="T114" s="170">
        <f>S114*H114</f>
        <v>368.7002</v>
      </c>
      <c r="AR114" s="25" t="s">
        <v>156</v>
      </c>
      <c r="AT114" s="25" t="s">
        <v>151</v>
      </c>
      <c r="AU114" s="25" t="s">
        <v>82</v>
      </c>
      <c r="AY114" s="25" t="s">
        <v>149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25" t="s">
        <v>80</v>
      </c>
      <c r="BK114" s="171">
        <f>ROUND(I114*H114,2)</f>
        <v>0</v>
      </c>
      <c r="BL114" s="25" t="s">
        <v>156</v>
      </c>
      <c r="BM114" s="25" t="s">
        <v>198</v>
      </c>
    </row>
    <row r="115" spans="2:65" s="1" customFormat="1" ht="27">
      <c r="B115" s="39"/>
      <c r="D115" s="173" t="s">
        <v>179</v>
      </c>
      <c r="F115" s="180" t="s">
        <v>199</v>
      </c>
      <c r="L115" s="39"/>
      <c r="M115" s="181"/>
      <c r="N115" s="40"/>
      <c r="O115" s="40"/>
      <c r="P115" s="40"/>
      <c r="Q115" s="40"/>
      <c r="R115" s="40"/>
      <c r="S115" s="40"/>
      <c r="T115" s="68"/>
      <c r="AT115" s="25" t="s">
        <v>179</v>
      </c>
      <c r="AU115" s="25" t="s">
        <v>82</v>
      </c>
    </row>
    <row r="116" spans="2:65" s="13" customFormat="1">
      <c r="B116" s="182"/>
      <c r="D116" s="173" t="s">
        <v>173</v>
      </c>
      <c r="E116" s="183" t="s">
        <v>5</v>
      </c>
      <c r="F116" s="184" t="s">
        <v>187</v>
      </c>
      <c r="H116" s="183" t="s">
        <v>5</v>
      </c>
      <c r="L116" s="182"/>
      <c r="M116" s="185"/>
      <c r="N116" s="186"/>
      <c r="O116" s="186"/>
      <c r="P116" s="186"/>
      <c r="Q116" s="186"/>
      <c r="R116" s="186"/>
      <c r="S116" s="186"/>
      <c r="T116" s="187"/>
      <c r="AT116" s="183" t="s">
        <v>173</v>
      </c>
      <c r="AU116" s="183" t="s">
        <v>82</v>
      </c>
      <c r="AV116" s="13" t="s">
        <v>80</v>
      </c>
      <c r="AW116" s="13" t="s">
        <v>36</v>
      </c>
      <c r="AX116" s="13" t="s">
        <v>73</v>
      </c>
      <c r="AY116" s="183" t="s">
        <v>149</v>
      </c>
    </row>
    <row r="117" spans="2:65" s="13" customFormat="1">
      <c r="B117" s="182"/>
      <c r="D117" s="173" t="s">
        <v>173</v>
      </c>
      <c r="E117" s="183" t="s">
        <v>5</v>
      </c>
      <c r="F117" s="184" t="s">
        <v>188</v>
      </c>
      <c r="H117" s="183" t="s">
        <v>5</v>
      </c>
      <c r="L117" s="182"/>
      <c r="M117" s="185"/>
      <c r="N117" s="186"/>
      <c r="O117" s="186"/>
      <c r="P117" s="186"/>
      <c r="Q117" s="186"/>
      <c r="R117" s="186"/>
      <c r="S117" s="186"/>
      <c r="T117" s="187"/>
      <c r="AT117" s="183" t="s">
        <v>173</v>
      </c>
      <c r="AU117" s="183" t="s">
        <v>82</v>
      </c>
      <c r="AV117" s="13" t="s">
        <v>80</v>
      </c>
      <c r="AW117" s="13" t="s">
        <v>36</v>
      </c>
      <c r="AX117" s="13" t="s">
        <v>73</v>
      </c>
      <c r="AY117" s="183" t="s">
        <v>149</v>
      </c>
    </row>
    <row r="118" spans="2:65" s="13" customFormat="1">
      <c r="B118" s="182"/>
      <c r="D118" s="173" t="s">
        <v>173</v>
      </c>
      <c r="E118" s="183" t="s">
        <v>5</v>
      </c>
      <c r="F118" s="184" t="s">
        <v>200</v>
      </c>
      <c r="H118" s="183" t="s">
        <v>5</v>
      </c>
      <c r="L118" s="182"/>
      <c r="M118" s="185"/>
      <c r="N118" s="186"/>
      <c r="O118" s="186"/>
      <c r="P118" s="186"/>
      <c r="Q118" s="186"/>
      <c r="R118" s="186"/>
      <c r="S118" s="186"/>
      <c r="T118" s="187"/>
      <c r="AT118" s="183" t="s">
        <v>173</v>
      </c>
      <c r="AU118" s="183" t="s">
        <v>82</v>
      </c>
      <c r="AV118" s="13" t="s">
        <v>80</v>
      </c>
      <c r="AW118" s="13" t="s">
        <v>36</v>
      </c>
      <c r="AX118" s="13" t="s">
        <v>73</v>
      </c>
      <c r="AY118" s="183" t="s">
        <v>149</v>
      </c>
    </row>
    <row r="119" spans="2:65" s="12" customFormat="1">
      <c r="B119" s="172"/>
      <c r="D119" s="173" t="s">
        <v>173</v>
      </c>
      <c r="E119" s="174" t="s">
        <v>5</v>
      </c>
      <c r="F119" s="175" t="s">
        <v>191</v>
      </c>
      <c r="H119" s="176">
        <v>489.995</v>
      </c>
      <c r="L119" s="172"/>
      <c r="M119" s="177"/>
      <c r="N119" s="178"/>
      <c r="O119" s="178"/>
      <c r="P119" s="178"/>
      <c r="Q119" s="178"/>
      <c r="R119" s="178"/>
      <c r="S119" s="178"/>
      <c r="T119" s="179"/>
      <c r="AT119" s="174" t="s">
        <v>173</v>
      </c>
      <c r="AU119" s="174" t="s">
        <v>82</v>
      </c>
      <c r="AV119" s="12" t="s">
        <v>82</v>
      </c>
      <c r="AW119" s="12" t="s">
        <v>36</v>
      </c>
      <c r="AX119" s="12" t="s">
        <v>73</v>
      </c>
      <c r="AY119" s="174" t="s">
        <v>149</v>
      </c>
    </row>
    <row r="120" spans="2:65" s="12" customFormat="1">
      <c r="B120" s="172"/>
      <c r="D120" s="173" t="s">
        <v>173</v>
      </c>
      <c r="E120" s="174" t="s">
        <v>5</v>
      </c>
      <c r="F120" s="175" t="s">
        <v>201</v>
      </c>
      <c r="H120" s="176">
        <v>12.045</v>
      </c>
      <c r="L120" s="172"/>
      <c r="M120" s="177"/>
      <c r="N120" s="178"/>
      <c r="O120" s="178"/>
      <c r="P120" s="178"/>
      <c r="Q120" s="178"/>
      <c r="R120" s="178"/>
      <c r="S120" s="178"/>
      <c r="T120" s="179"/>
      <c r="AT120" s="174" t="s">
        <v>173</v>
      </c>
      <c r="AU120" s="174" t="s">
        <v>82</v>
      </c>
      <c r="AV120" s="12" t="s">
        <v>82</v>
      </c>
      <c r="AW120" s="12" t="s">
        <v>36</v>
      </c>
      <c r="AX120" s="12" t="s">
        <v>73</v>
      </c>
      <c r="AY120" s="174" t="s">
        <v>149</v>
      </c>
    </row>
    <row r="121" spans="2:65" s="13" customFormat="1">
      <c r="B121" s="182"/>
      <c r="D121" s="173" t="s">
        <v>173</v>
      </c>
      <c r="E121" s="183" t="s">
        <v>5</v>
      </c>
      <c r="F121" s="184" t="s">
        <v>192</v>
      </c>
      <c r="H121" s="183" t="s">
        <v>5</v>
      </c>
      <c r="L121" s="182"/>
      <c r="M121" s="185"/>
      <c r="N121" s="186"/>
      <c r="O121" s="186"/>
      <c r="P121" s="186"/>
      <c r="Q121" s="186"/>
      <c r="R121" s="186"/>
      <c r="S121" s="186"/>
      <c r="T121" s="187"/>
      <c r="AT121" s="183" t="s">
        <v>173</v>
      </c>
      <c r="AU121" s="183" t="s">
        <v>82</v>
      </c>
      <c r="AV121" s="13" t="s">
        <v>80</v>
      </c>
      <c r="AW121" s="13" t="s">
        <v>36</v>
      </c>
      <c r="AX121" s="13" t="s">
        <v>73</v>
      </c>
      <c r="AY121" s="183" t="s">
        <v>149</v>
      </c>
    </row>
    <row r="122" spans="2:65" s="12" customFormat="1">
      <c r="B122" s="172"/>
      <c r="D122" s="173" t="s">
        <v>173</v>
      </c>
      <c r="E122" s="174" t="s">
        <v>5</v>
      </c>
      <c r="F122" s="175" t="s">
        <v>193</v>
      </c>
      <c r="H122" s="176">
        <v>127.05</v>
      </c>
      <c r="L122" s="172"/>
      <c r="M122" s="177"/>
      <c r="N122" s="178"/>
      <c r="O122" s="178"/>
      <c r="P122" s="178"/>
      <c r="Q122" s="178"/>
      <c r="R122" s="178"/>
      <c r="S122" s="178"/>
      <c r="T122" s="179"/>
      <c r="AT122" s="174" t="s">
        <v>173</v>
      </c>
      <c r="AU122" s="174" t="s">
        <v>82</v>
      </c>
      <c r="AV122" s="12" t="s">
        <v>82</v>
      </c>
      <c r="AW122" s="12" t="s">
        <v>36</v>
      </c>
      <c r="AX122" s="12" t="s">
        <v>73</v>
      </c>
      <c r="AY122" s="174" t="s">
        <v>149</v>
      </c>
    </row>
    <row r="123" spans="2:65" s="12" customFormat="1">
      <c r="B123" s="172"/>
      <c r="D123" s="173" t="s">
        <v>173</v>
      </c>
      <c r="E123" s="174" t="s">
        <v>5</v>
      </c>
      <c r="F123" s="175" t="s">
        <v>202</v>
      </c>
      <c r="H123" s="176">
        <v>6.6</v>
      </c>
      <c r="L123" s="172"/>
      <c r="M123" s="177"/>
      <c r="N123" s="178"/>
      <c r="O123" s="178"/>
      <c r="P123" s="178"/>
      <c r="Q123" s="178"/>
      <c r="R123" s="178"/>
      <c r="S123" s="178"/>
      <c r="T123" s="179"/>
      <c r="AT123" s="174" t="s">
        <v>173</v>
      </c>
      <c r="AU123" s="174" t="s">
        <v>82</v>
      </c>
      <c r="AV123" s="12" t="s">
        <v>82</v>
      </c>
      <c r="AW123" s="12" t="s">
        <v>36</v>
      </c>
      <c r="AX123" s="12" t="s">
        <v>73</v>
      </c>
      <c r="AY123" s="174" t="s">
        <v>149</v>
      </c>
    </row>
    <row r="124" spans="2:65" s="14" customFormat="1">
      <c r="B124" s="188"/>
      <c r="D124" s="173" t="s">
        <v>173</v>
      </c>
      <c r="E124" s="189" t="s">
        <v>5</v>
      </c>
      <c r="F124" s="190" t="s">
        <v>194</v>
      </c>
      <c r="H124" s="191">
        <v>635.69000000000005</v>
      </c>
      <c r="L124" s="188"/>
      <c r="M124" s="192"/>
      <c r="N124" s="193"/>
      <c r="O124" s="193"/>
      <c r="P124" s="193"/>
      <c r="Q124" s="193"/>
      <c r="R124" s="193"/>
      <c r="S124" s="193"/>
      <c r="T124" s="194"/>
      <c r="AT124" s="189" t="s">
        <v>173</v>
      </c>
      <c r="AU124" s="189" t="s">
        <v>82</v>
      </c>
      <c r="AV124" s="14" t="s">
        <v>156</v>
      </c>
      <c r="AW124" s="14" t="s">
        <v>36</v>
      </c>
      <c r="AX124" s="14" t="s">
        <v>80</v>
      </c>
      <c r="AY124" s="189" t="s">
        <v>149</v>
      </c>
    </row>
    <row r="125" spans="2:65" s="1" customFormat="1" ht="38.25" customHeight="1">
      <c r="B125" s="160"/>
      <c r="C125" s="161" t="s">
        <v>203</v>
      </c>
      <c r="D125" s="161" t="s">
        <v>151</v>
      </c>
      <c r="E125" s="162" t="s">
        <v>204</v>
      </c>
      <c r="F125" s="163" t="s">
        <v>205</v>
      </c>
      <c r="G125" s="164" t="s">
        <v>171</v>
      </c>
      <c r="H125" s="165">
        <v>617.04499999999996</v>
      </c>
      <c r="I125" s="166"/>
      <c r="J125" s="166">
        <f>ROUND(I125*H125,2)</f>
        <v>0</v>
      </c>
      <c r="K125" s="163" t="s">
        <v>155</v>
      </c>
      <c r="L125" s="39"/>
      <c r="M125" s="167" t="s">
        <v>5</v>
      </c>
      <c r="N125" s="168" t="s">
        <v>44</v>
      </c>
      <c r="O125" s="169">
        <v>7.8E-2</v>
      </c>
      <c r="P125" s="169">
        <f>O125*H125</f>
        <v>48.129509999999996</v>
      </c>
      <c r="Q125" s="169">
        <v>0</v>
      </c>
      <c r="R125" s="169">
        <f>Q125*H125</f>
        <v>0</v>
      </c>
      <c r="S125" s="169">
        <v>0.22</v>
      </c>
      <c r="T125" s="170">
        <f>S125*H125</f>
        <v>135.7499</v>
      </c>
      <c r="AR125" s="25" t="s">
        <v>156</v>
      </c>
      <c r="AT125" s="25" t="s">
        <v>151</v>
      </c>
      <c r="AU125" s="25" t="s">
        <v>82</v>
      </c>
      <c r="AY125" s="25" t="s">
        <v>149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25" t="s">
        <v>80</v>
      </c>
      <c r="BK125" s="171">
        <f>ROUND(I125*H125,2)</f>
        <v>0</v>
      </c>
      <c r="BL125" s="25" t="s">
        <v>156</v>
      </c>
      <c r="BM125" s="25" t="s">
        <v>206</v>
      </c>
    </row>
    <row r="126" spans="2:65" s="1" customFormat="1" ht="27">
      <c r="B126" s="39"/>
      <c r="D126" s="173" t="s">
        <v>179</v>
      </c>
      <c r="F126" s="180" t="s">
        <v>207</v>
      </c>
      <c r="L126" s="39"/>
      <c r="M126" s="181"/>
      <c r="N126" s="40"/>
      <c r="O126" s="40"/>
      <c r="P126" s="40"/>
      <c r="Q126" s="40"/>
      <c r="R126" s="40"/>
      <c r="S126" s="40"/>
      <c r="T126" s="68"/>
      <c r="AT126" s="25" t="s">
        <v>179</v>
      </c>
      <c r="AU126" s="25" t="s">
        <v>82</v>
      </c>
    </row>
    <row r="127" spans="2:65" s="13" customFormat="1">
      <c r="B127" s="182"/>
      <c r="D127" s="173" t="s">
        <v>173</v>
      </c>
      <c r="E127" s="183" t="s">
        <v>5</v>
      </c>
      <c r="F127" s="184" t="s">
        <v>208</v>
      </c>
      <c r="H127" s="183" t="s">
        <v>5</v>
      </c>
      <c r="L127" s="182"/>
      <c r="M127" s="185"/>
      <c r="N127" s="186"/>
      <c r="O127" s="186"/>
      <c r="P127" s="186"/>
      <c r="Q127" s="186"/>
      <c r="R127" s="186"/>
      <c r="S127" s="186"/>
      <c r="T127" s="187"/>
      <c r="AT127" s="183" t="s">
        <v>173</v>
      </c>
      <c r="AU127" s="183" t="s">
        <v>82</v>
      </c>
      <c r="AV127" s="13" t="s">
        <v>80</v>
      </c>
      <c r="AW127" s="13" t="s">
        <v>36</v>
      </c>
      <c r="AX127" s="13" t="s">
        <v>73</v>
      </c>
      <c r="AY127" s="183" t="s">
        <v>149</v>
      </c>
    </row>
    <row r="128" spans="2:65" s="13" customFormat="1">
      <c r="B128" s="182"/>
      <c r="D128" s="173" t="s">
        <v>173</v>
      </c>
      <c r="E128" s="183" t="s">
        <v>5</v>
      </c>
      <c r="F128" s="184" t="s">
        <v>188</v>
      </c>
      <c r="H128" s="183" t="s">
        <v>5</v>
      </c>
      <c r="L128" s="182"/>
      <c r="M128" s="185"/>
      <c r="N128" s="186"/>
      <c r="O128" s="186"/>
      <c r="P128" s="186"/>
      <c r="Q128" s="186"/>
      <c r="R128" s="186"/>
      <c r="S128" s="186"/>
      <c r="T128" s="187"/>
      <c r="AT128" s="183" t="s">
        <v>173</v>
      </c>
      <c r="AU128" s="183" t="s">
        <v>82</v>
      </c>
      <c r="AV128" s="13" t="s">
        <v>80</v>
      </c>
      <c r="AW128" s="13" t="s">
        <v>36</v>
      </c>
      <c r="AX128" s="13" t="s">
        <v>73</v>
      </c>
      <c r="AY128" s="183" t="s">
        <v>149</v>
      </c>
    </row>
    <row r="129" spans="2:65" s="13" customFormat="1">
      <c r="B129" s="182"/>
      <c r="D129" s="173" t="s">
        <v>173</v>
      </c>
      <c r="E129" s="183" t="s">
        <v>5</v>
      </c>
      <c r="F129" s="184" t="s">
        <v>200</v>
      </c>
      <c r="H129" s="183" t="s">
        <v>5</v>
      </c>
      <c r="L129" s="182"/>
      <c r="M129" s="185"/>
      <c r="N129" s="186"/>
      <c r="O129" s="186"/>
      <c r="P129" s="186"/>
      <c r="Q129" s="186"/>
      <c r="R129" s="186"/>
      <c r="S129" s="186"/>
      <c r="T129" s="187"/>
      <c r="AT129" s="183" t="s">
        <v>173</v>
      </c>
      <c r="AU129" s="183" t="s">
        <v>82</v>
      </c>
      <c r="AV129" s="13" t="s">
        <v>80</v>
      </c>
      <c r="AW129" s="13" t="s">
        <v>36</v>
      </c>
      <c r="AX129" s="13" t="s">
        <v>73</v>
      </c>
      <c r="AY129" s="183" t="s">
        <v>149</v>
      </c>
    </row>
    <row r="130" spans="2:65" s="12" customFormat="1">
      <c r="B130" s="172"/>
      <c r="D130" s="173" t="s">
        <v>173</v>
      </c>
      <c r="E130" s="174" t="s">
        <v>5</v>
      </c>
      <c r="F130" s="175" t="s">
        <v>191</v>
      </c>
      <c r="H130" s="176">
        <v>489.995</v>
      </c>
      <c r="L130" s="172"/>
      <c r="M130" s="177"/>
      <c r="N130" s="178"/>
      <c r="O130" s="178"/>
      <c r="P130" s="178"/>
      <c r="Q130" s="178"/>
      <c r="R130" s="178"/>
      <c r="S130" s="178"/>
      <c r="T130" s="179"/>
      <c r="AT130" s="174" t="s">
        <v>173</v>
      </c>
      <c r="AU130" s="174" t="s">
        <v>82</v>
      </c>
      <c r="AV130" s="12" t="s">
        <v>82</v>
      </c>
      <c r="AW130" s="12" t="s">
        <v>36</v>
      </c>
      <c r="AX130" s="12" t="s">
        <v>73</v>
      </c>
      <c r="AY130" s="174" t="s">
        <v>149</v>
      </c>
    </row>
    <row r="131" spans="2:65" s="13" customFormat="1">
      <c r="B131" s="182"/>
      <c r="D131" s="173" t="s">
        <v>173</v>
      </c>
      <c r="E131" s="183" t="s">
        <v>5</v>
      </c>
      <c r="F131" s="184" t="s">
        <v>192</v>
      </c>
      <c r="H131" s="183" t="s">
        <v>5</v>
      </c>
      <c r="L131" s="182"/>
      <c r="M131" s="185"/>
      <c r="N131" s="186"/>
      <c r="O131" s="186"/>
      <c r="P131" s="186"/>
      <c r="Q131" s="186"/>
      <c r="R131" s="186"/>
      <c r="S131" s="186"/>
      <c r="T131" s="187"/>
      <c r="AT131" s="183" t="s">
        <v>173</v>
      </c>
      <c r="AU131" s="183" t="s">
        <v>82</v>
      </c>
      <c r="AV131" s="13" t="s">
        <v>80</v>
      </c>
      <c r="AW131" s="13" t="s">
        <v>36</v>
      </c>
      <c r="AX131" s="13" t="s">
        <v>73</v>
      </c>
      <c r="AY131" s="183" t="s">
        <v>149</v>
      </c>
    </row>
    <row r="132" spans="2:65" s="12" customFormat="1">
      <c r="B132" s="172"/>
      <c r="D132" s="173" t="s">
        <v>173</v>
      </c>
      <c r="E132" s="174" t="s">
        <v>5</v>
      </c>
      <c r="F132" s="175" t="s">
        <v>193</v>
      </c>
      <c r="H132" s="176">
        <v>127.05</v>
      </c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173</v>
      </c>
      <c r="AU132" s="174" t="s">
        <v>82</v>
      </c>
      <c r="AV132" s="12" t="s">
        <v>82</v>
      </c>
      <c r="AW132" s="12" t="s">
        <v>36</v>
      </c>
      <c r="AX132" s="12" t="s">
        <v>73</v>
      </c>
      <c r="AY132" s="174" t="s">
        <v>149</v>
      </c>
    </row>
    <row r="133" spans="2:65" s="14" customFormat="1">
      <c r="B133" s="188"/>
      <c r="D133" s="173" t="s">
        <v>173</v>
      </c>
      <c r="E133" s="189" t="s">
        <v>5</v>
      </c>
      <c r="F133" s="190" t="s">
        <v>194</v>
      </c>
      <c r="H133" s="191">
        <v>617.04499999999996</v>
      </c>
      <c r="L133" s="188"/>
      <c r="M133" s="192"/>
      <c r="N133" s="193"/>
      <c r="O133" s="193"/>
      <c r="P133" s="193"/>
      <c r="Q133" s="193"/>
      <c r="R133" s="193"/>
      <c r="S133" s="193"/>
      <c r="T133" s="194"/>
      <c r="AT133" s="189" t="s">
        <v>173</v>
      </c>
      <c r="AU133" s="189" t="s">
        <v>82</v>
      </c>
      <c r="AV133" s="14" t="s">
        <v>156</v>
      </c>
      <c r="AW133" s="14" t="s">
        <v>36</v>
      </c>
      <c r="AX133" s="14" t="s">
        <v>80</v>
      </c>
      <c r="AY133" s="189" t="s">
        <v>149</v>
      </c>
    </row>
    <row r="134" spans="2:65" s="1" customFormat="1" ht="38.25" customHeight="1">
      <c r="B134" s="160"/>
      <c r="C134" s="161" t="s">
        <v>209</v>
      </c>
      <c r="D134" s="161" t="s">
        <v>151</v>
      </c>
      <c r="E134" s="162" t="s">
        <v>210</v>
      </c>
      <c r="F134" s="163" t="s">
        <v>211</v>
      </c>
      <c r="G134" s="164" t="s">
        <v>171</v>
      </c>
      <c r="H134" s="165">
        <v>841.42499999999995</v>
      </c>
      <c r="I134" s="166"/>
      <c r="J134" s="166">
        <f>ROUND(I134*H134,2)</f>
        <v>0</v>
      </c>
      <c r="K134" s="163" t="s">
        <v>155</v>
      </c>
      <c r="L134" s="39"/>
      <c r="M134" s="167" t="s">
        <v>5</v>
      </c>
      <c r="N134" s="168" t="s">
        <v>44</v>
      </c>
      <c r="O134" s="169">
        <v>1.6E-2</v>
      </c>
      <c r="P134" s="169">
        <f>O134*H134</f>
        <v>13.4628</v>
      </c>
      <c r="Q134" s="169">
        <v>4.0000000000000003E-5</v>
      </c>
      <c r="R134" s="169">
        <f>Q134*H134</f>
        <v>3.3656999999999999E-2</v>
      </c>
      <c r="S134" s="169">
        <v>0.10299999999999999</v>
      </c>
      <c r="T134" s="170">
        <f>S134*H134</f>
        <v>86.666774999999987</v>
      </c>
      <c r="AR134" s="25" t="s">
        <v>156</v>
      </c>
      <c r="AT134" s="25" t="s">
        <v>151</v>
      </c>
      <c r="AU134" s="25" t="s">
        <v>82</v>
      </c>
      <c r="AY134" s="25" t="s">
        <v>149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25" t="s">
        <v>80</v>
      </c>
      <c r="BK134" s="171">
        <f>ROUND(I134*H134,2)</f>
        <v>0</v>
      </c>
      <c r="BL134" s="25" t="s">
        <v>156</v>
      </c>
      <c r="BM134" s="25" t="s">
        <v>212</v>
      </c>
    </row>
    <row r="135" spans="2:65" s="1" customFormat="1" ht="27">
      <c r="B135" s="39"/>
      <c r="D135" s="173" t="s">
        <v>179</v>
      </c>
      <c r="F135" s="180" t="s">
        <v>213</v>
      </c>
      <c r="L135" s="39"/>
      <c r="M135" s="181"/>
      <c r="N135" s="40"/>
      <c r="O135" s="40"/>
      <c r="P135" s="40"/>
      <c r="Q135" s="40"/>
      <c r="R135" s="40"/>
      <c r="S135" s="40"/>
      <c r="T135" s="68"/>
      <c r="AT135" s="25" t="s">
        <v>179</v>
      </c>
      <c r="AU135" s="25" t="s">
        <v>82</v>
      </c>
    </row>
    <row r="136" spans="2:65" s="13" customFormat="1">
      <c r="B136" s="182"/>
      <c r="D136" s="173" t="s">
        <v>173</v>
      </c>
      <c r="E136" s="183" t="s">
        <v>5</v>
      </c>
      <c r="F136" s="184" t="s">
        <v>187</v>
      </c>
      <c r="H136" s="183" t="s">
        <v>5</v>
      </c>
      <c r="L136" s="182"/>
      <c r="M136" s="185"/>
      <c r="N136" s="186"/>
      <c r="O136" s="186"/>
      <c r="P136" s="186"/>
      <c r="Q136" s="186"/>
      <c r="R136" s="186"/>
      <c r="S136" s="186"/>
      <c r="T136" s="187"/>
      <c r="AT136" s="183" t="s">
        <v>173</v>
      </c>
      <c r="AU136" s="183" t="s">
        <v>82</v>
      </c>
      <c r="AV136" s="13" t="s">
        <v>80</v>
      </c>
      <c r="AW136" s="13" t="s">
        <v>36</v>
      </c>
      <c r="AX136" s="13" t="s">
        <v>73</v>
      </c>
      <c r="AY136" s="183" t="s">
        <v>149</v>
      </c>
    </row>
    <row r="137" spans="2:65" s="13" customFormat="1">
      <c r="B137" s="182"/>
      <c r="D137" s="173" t="s">
        <v>173</v>
      </c>
      <c r="E137" s="183" t="s">
        <v>5</v>
      </c>
      <c r="F137" s="184" t="s">
        <v>188</v>
      </c>
      <c r="H137" s="183" t="s">
        <v>5</v>
      </c>
      <c r="L137" s="182"/>
      <c r="M137" s="185"/>
      <c r="N137" s="186"/>
      <c r="O137" s="186"/>
      <c r="P137" s="186"/>
      <c r="Q137" s="186"/>
      <c r="R137" s="186"/>
      <c r="S137" s="186"/>
      <c r="T137" s="187"/>
      <c r="AT137" s="183" t="s">
        <v>173</v>
      </c>
      <c r="AU137" s="183" t="s">
        <v>82</v>
      </c>
      <c r="AV137" s="13" t="s">
        <v>80</v>
      </c>
      <c r="AW137" s="13" t="s">
        <v>36</v>
      </c>
      <c r="AX137" s="13" t="s">
        <v>73</v>
      </c>
      <c r="AY137" s="183" t="s">
        <v>149</v>
      </c>
    </row>
    <row r="138" spans="2:65" s="13" customFormat="1">
      <c r="B138" s="182"/>
      <c r="D138" s="173" t="s">
        <v>173</v>
      </c>
      <c r="E138" s="183" t="s">
        <v>5</v>
      </c>
      <c r="F138" s="184" t="s">
        <v>190</v>
      </c>
      <c r="H138" s="183" t="s">
        <v>5</v>
      </c>
      <c r="L138" s="182"/>
      <c r="M138" s="185"/>
      <c r="N138" s="186"/>
      <c r="O138" s="186"/>
      <c r="P138" s="186"/>
      <c r="Q138" s="186"/>
      <c r="R138" s="186"/>
      <c r="S138" s="186"/>
      <c r="T138" s="187"/>
      <c r="AT138" s="183" t="s">
        <v>173</v>
      </c>
      <c r="AU138" s="183" t="s">
        <v>82</v>
      </c>
      <c r="AV138" s="13" t="s">
        <v>80</v>
      </c>
      <c r="AW138" s="13" t="s">
        <v>36</v>
      </c>
      <c r="AX138" s="13" t="s">
        <v>73</v>
      </c>
      <c r="AY138" s="183" t="s">
        <v>149</v>
      </c>
    </row>
    <row r="139" spans="2:65" s="12" customFormat="1">
      <c r="B139" s="172"/>
      <c r="D139" s="173" t="s">
        <v>173</v>
      </c>
      <c r="E139" s="174" t="s">
        <v>5</v>
      </c>
      <c r="F139" s="175" t="s">
        <v>214</v>
      </c>
      <c r="H139" s="176">
        <v>668.17499999999995</v>
      </c>
      <c r="L139" s="172"/>
      <c r="M139" s="177"/>
      <c r="N139" s="178"/>
      <c r="O139" s="178"/>
      <c r="P139" s="178"/>
      <c r="Q139" s="178"/>
      <c r="R139" s="178"/>
      <c r="S139" s="178"/>
      <c r="T139" s="179"/>
      <c r="AT139" s="174" t="s">
        <v>173</v>
      </c>
      <c r="AU139" s="174" t="s">
        <v>82</v>
      </c>
      <c r="AV139" s="12" t="s">
        <v>82</v>
      </c>
      <c r="AW139" s="12" t="s">
        <v>36</v>
      </c>
      <c r="AX139" s="12" t="s">
        <v>73</v>
      </c>
      <c r="AY139" s="174" t="s">
        <v>149</v>
      </c>
    </row>
    <row r="140" spans="2:65" s="13" customFormat="1">
      <c r="B140" s="182"/>
      <c r="D140" s="173" t="s">
        <v>173</v>
      </c>
      <c r="E140" s="183" t="s">
        <v>5</v>
      </c>
      <c r="F140" s="184" t="s">
        <v>192</v>
      </c>
      <c r="H140" s="183" t="s">
        <v>5</v>
      </c>
      <c r="L140" s="182"/>
      <c r="M140" s="185"/>
      <c r="N140" s="186"/>
      <c r="O140" s="186"/>
      <c r="P140" s="186"/>
      <c r="Q140" s="186"/>
      <c r="R140" s="186"/>
      <c r="S140" s="186"/>
      <c r="T140" s="187"/>
      <c r="AT140" s="183" t="s">
        <v>173</v>
      </c>
      <c r="AU140" s="183" t="s">
        <v>82</v>
      </c>
      <c r="AV140" s="13" t="s">
        <v>80</v>
      </c>
      <c r="AW140" s="13" t="s">
        <v>36</v>
      </c>
      <c r="AX140" s="13" t="s">
        <v>73</v>
      </c>
      <c r="AY140" s="183" t="s">
        <v>149</v>
      </c>
    </row>
    <row r="141" spans="2:65" s="12" customFormat="1">
      <c r="B141" s="172"/>
      <c r="D141" s="173" t="s">
        <v>173</v>
      </c>
      <c r="E141" s="174" t="s">
        <v>5</v>
      </c>
      <c r="F141" s="175" t="s">
        <v>215</v>
      </c>
      <c r="H141" s="176">
        <v>173.25</v>
      </c>
      <c r="L141" s="172"/>
      <c r="M141" s="177"/>
      <c r="N141" s="178"/>
      <c r="O141" s="178"/>
      <c r="P141" s="178"/>
      <c r="Q141" s="178"/>
      <c r="R141" s="178"/>
      <c r="S141" s="178"/>
      <c r="T141" s="179"/>
      <c r="AT141" s="174" t="s">
        <v>173</v>
      </c>
      <c r="AU141" s="174" t="s">
        <v>82</v>
      </c>
      <c r="AV141" s="12" t="s">
        <v>82</v>
      </c>
      <c r="AW141" s="12" t="s">
        <v>36</v>
      </c>
      <c r="AX141" s="12" t="s">
        <v>73</v>
      </c>
      <c r="AY141" s="174" t="s">
        <v>149</v>
      </c>
    </row>
    <row r="142" spans="2:65" s="14" customFormat="1">
      <c r="B142" s="188"/>
      <c r="D142" s="173" t="s">
        <v>173</v>
      </c>
      <c r="E142" s="189" t="s">
        <v>5</v>
      </c>
      <c r="F142" s="190" t="s">
        <v>194</v>
      </c>
      <c r="H142" s="191">
        <v>841.42499999999995</v>
      </c>
      <c r="L142" s="188"/>
      <c r="M142" s="192"/>
      <c r="N142" s="193"/>
      <c r="O142" s="193"/>
      <c r="P142" s="193"/>
      <c r="Q142" s="193"/>
      <c r="R142" s="193"/>
      <c r="S142" s="193"/>
      <c r="T142" s="194"/>
      <c r="AT142" s="189" t="s">
        <v>173</v>
      </c>
      <c r="AU142" s="189" t="s">
        <v>82</v>
      </c>
      <c r="AV142" s="14" t="s">
        <v>156</v>
      </c>
      <c r="AW142" s="14" t="s">
        <v>36</v>
      </c>
      <c r="AX142" s="14" t="s">
        <v>80</v>
      </c>
      <c r="AY142" s="189" t="s">
        <v>149</v>
      </c>
    </row>
    <row r="143" spans="2:65" s="1" customFormat="1" ht="38.25" customHeight="1">
      <c r="B143" s="160"/>
      <c r="C143" s="161" t="s">
        <v>216</v>
      </c>
      <c r="D143" s="161" t="s">
        <v>151</v>
      </c>
      <c r="E143" s="162" t="s">
        <v>217</v>
      </c>
      <c r="F143" s="163" t="s">
        <v>218</v>
      </c>
      <c r="G143" s="164" t="s">
        <v>219</v>
      </c>
      <c r="H143" s="165">
        <v>54</v>
      </c>
      <c r="I143" s="166"/>
      <c r="J143" s="166">
        <f>ROUND(I143*H143,2)</f>
        <v>0</v>
      </c>
      <c r="K143" s="163" t="s">
        <v>155</v>
      </c>
      <c r="L143" s="39"/>
      <c r="M143" s="167" t="s">
        <v>5</v>
      </c>
      <c r="N143" s="168" t="s">
        <v>44</v>
      </c>
      <c r="O143" s="169">
        <v>0.13300000000000001</v>
      </c>
      <c r="P143" s="169">
        <f>O143*H143</f>
        <v>7.1820000000000004</v>
      </c>
      <c r="Q143" s="169">
        <v>0</v>
      </c>
      <c r="R143" s="169">
        <f>Q143*H143</f>
        <v>0</v>
      </c>
      <c r="S143" s="169">
        <v>0.20499999999999999</v>
      </c>
      <c r="T143" s="170">
        <f>S143*H143</f>
        <v>11.069999999999999</v>
      </c>
      <c r="AR143" s="25" t="s">
        <v>156</v>
      </c>
      <c r="AT143" s="25" t="s">
        <v>151</v>
      </c>
      <c r="AU143" s="25" t="s">
        <v>82</v>
      </c>
      <c r="AY143" s="25" t="s">
        <v>149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25" t="s">
        <v>80</v>
      </c>
      <c r="BK143" s="171">
        <f>ROUND(I143*H143,2)</f>
        <v>0</v>
      </c>
      <c r="BL143" s="25" t="s">
        <v>156</v>
      </c>
      <c r="BM143" s="25" t="s">
        <v>220</v>
      </c>
    </row>
    <row r="144" spans="2:65" s="12" customFormat="1">
      <c r="B144" s="172"/>
      <c r="D144" s="173" t="s">
        <v>173</v>
      </c>
      <c r="E144" s="174" t="s">
        <v>5</v>
      </c>
      <c r="F144" s="175" t="s">
        <v>221</v>
      </c>
      <c r="H144" s="176">
        <v>54</v>
      </c>
      <c r="L144" s="172"/>
      <c r="M144" s="177"/>
      <c r="N144" s="178"/>
      <c r="O144" s="178"/>
      <c r="P144" s="178"/>
      <c r="Q144" s="178"/>
      <c r="R144" s="178"/>
      <c r="S144" s="178"/>
      <c r="T144" s="179"/>
      <c r="AT144" s="174" t="s">
        <v>173</v>
      </c>
      <c r="AU144" s="174" t="s">
        <v>82</v>
      </c>
      <c r="AV144" s="12" t="s">
        <v>82</v>
      </c>
      <c r="AW144" s="12" t="s">
        <v>36</v>
      </c>
      <c r="AX144" s="12" t="s">
        <v>80</v>
      </c>
      <c r="AY144" s="174" t="s">
        <v>149</v>
      </c>
    </row>
    <row r="145" spans="2:65" s="1" customFormat="1" ht="25.5" customHeight="1">
      <c r="B145" s="160"/>
      <c r="C145" s="161" t="s">
        <v>222</v>
      </c>
      <c r="D145" s="161" t="s">
        <v>151</v>
      </c>
      <c r="E145" s="162" t="s">
        <v>223</v>
      </c>
      <c r="F145" s="163" t="s">
        <v>224</v>
      </c>
      <c r="G145" s="164" t="s">
        <v>225</v>
      </c>
      <c r="H145" s="165">
        <v>1561.2</v>
      </c>
      <c r="I145" s="166"/>
      <c r="J145" s="166">
        <f>ROUND(I145*H145,2)</f>
        <v>0</v>
      </c>
      <c r="K145" s="163" t="s">
        <v>155</v>
      </c>
      <c r="L145" s="39"/>
      <c r="M145" s="167" t="s">
        <v>5</v>
      </c>
      <c r="N145" s="168" t="s">
        <v>44</v>
      </c>
      <c r="O145" s="169">
        <v>0.2</v>
      </c>
      <c r="P145" s="169">
        <f>O145*H145</f>
        <v>312.24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AR145" s="25" t="s">
        <v>156</v>
      </c>
      <c r="AT145" s="25" t="s">
        <v>151</v>
      </c>
      <c r="AU145" s="25" t="s">
        <v>82</v>
      </c>
      <c r="AY145" s="25" t="s">
        <v>149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25" t="s">
        <v>80</v>
      </c>
      <c r="BK145" s="171">
        <f>ROUND(I145*H145,2)</f>
        <v>0</v>
      </c>
      <c r="BL145" s="25" t="s">
        <v>156</v>
      </c>
      <c r="BM145" s="25" t="s">
        <v>226</v>
      </c>
    </row>
    <row r="146" spans="2:65" s="1" customFormat="1" ht="27">
      <c r="B146" s="39"/>
      <c r="D146" s="173" t="s">
        <v>179</v>
      </c>
      <c r="F146" s="180" t="s">
        <v>227</v>
      </c>
      <c r="L146" s="39"/>
      <c r="M146" s="181"/>
      <c r="N146" s="40"/>
      <c r="O146" s="40"/>
      <c r="P146" s="40"/>
      <c r="Q146" s="40"/>
      <c r="R146" s="40"/>
      <c r="S146" s="40"/>
      <c r="T146" s="68"/>
      <c r="AT146" s="25" t="s">
        <v>179</v>
      </c>
      <c r="AU146" s="25" t="s">
        <v>82</v>
      </c>
    </row>
    <row r="147" spans="2:65" s="12" customFormat="1">
      <c r="B147" s="172"/>
      <c r="D147" s="173" t="s">
        <v>173</v>
      </c>
      <c r="E147" s="174" t="s">
        <v>5</v>
      </c>
      <c r="F147" s="175" t="s">
        <v>228</v>
      </c>
      <c r="H147" s="176">
        <v>1258.8</v>
      </c>
      <c r="L147" s="172"/>
      <c r="M147" s="177"/>
      <c r="N147" s="178"/>
      <c r="O147" s="178"/>
      <c r="P147" s="178"/>
      <c r="Q147" s="178"/>
      <c r="R147" s="178"/>
      <c r="S147" s="178"/>
      <c r="T147" s="179"/>
      <c r="AT147" s="174" t="s">
        <v>173</v>
      </c>
      <c r="AU147" s="174" t="s">
        <v>82</v>
      </c>
      <c r="AV147" s="12" t="s">
        <v>82</v>
      </c>
      <c r="AW147" s="12" t="s">
        <v>36</v>
      </c>
      <c r="AX147" s="12" t="s">
        <v>73</v>
      </c>
      <c r="AY147" s="174" t="s">
        <v>149</v>
      </c>
    </row>
    <row r="148" spans="2:65" s="12" customFormat="1">
      <c r="B148" s="172"/>
      <c r="D148" s="173" t="s">
        <v>173</v>
      </c>
      <c r="E148" s="174" t="s">
        <v>5</v>
      </c>
      <c r="F148" s="175" t="s">
        <v>229</v>
      </c>
      <c r="H148" s="176">
        <v>302.39999999999998</v>
      </c>
      <c r="L148" s="172"/>
      <c r="M148" s="177"/>
      <c r="N148" s="178"/>
      <c r="O148" s="178"/>
      <c r="P148" s="178"/>
      <c r="Q148" s="178"/>
      <c r="R148" s="178"/>
      <c r="S148" s="178"/>
      <c r="T148" s="179"/>
      <c r="AT148" s="174" t="s">
        <v>173</v>
      </c>
      <c r="AU148" s="174" t="s">
        <v>82</v>
      </c>
      <c r="AV148" s="12" t="s">
        <v>82</v>
      </c>
      <c r="AW148" s="12" t="s">
        <v>36</v>
      </c>
      <c r="AX148" s="12" t="s">
        <v>73</v>
      </c>
      <c r="AY148" s="174" t="s">
        <v>149</v>
      </c>
    </row>
    <row r="149" spans="2:65" s="14" customFormat="1">
      <c r="B149" s="188"/>
      <c r="D149" s="173" t="s">
        <v>173</v>
      </c>
      <c r="E149" s="189" t="s">
        <v>5</v>
      </c>
      <c r="F149" s="190" t="s">
        <v>194</v>
      </c>
      <c r="H149" s="191">
        <v>1561.2</v>
      </c>
      <c r="L149" s="188"/>
      <c r="M149" s="192"/>
      <c r="N149" s="193"/>
      <c r="O149" s="193"/>
      <c r="P149" s="193"/>
      <c r="Q149" s="193"/>
      <c r="R149" s="193"/>
      <c r="S149" s="193"/>
      <c r="T149" s="194"/>
      <c r="AT149" s="189" t="s">
        <v>173</v>
      </c>
      <c r="AU149" s="189" t="s">
        <v>82</v>
      </c>
      <c r="AV149" s="14" t="s">
        <v>156</v>
      </c>
      <c r="AW149" s="14" t="s">
        <v>36</v>
      </c>
      <c r="AX149" s="14" t="s">
        <v>80</v>
      </c>
      <c r="AY149" s="189" t="s">
        <v>149</v>
      </c>
    </row>
    <row r="150" spans="2:65" s="1" customFormat="1" ht="25.5" customHeight="1">
      <c r="B150" s="160"/>
      <c r="C150" s="161" t="s">
        <v>230</v>
      </c>
      <c r="D150" s="161" t="s">
        <v>151</v>
      </c>
      <c r="E150" s="162" t="s">
        <v>231</v>
      </c>
      <c r="F150" s="163" t="s">
        <v>232</v>
      </c>
      <c r="G150" s="164" t="s">
        <v>233</v>
      </c>
      <c r="H150" s="165">
        <v>65.05</v>
      </c>
      <c r="I150" s="166"/>
      <c r="J150" s="166">
        <f>ROUND(I150*H150,2)</f>
        <v>0</v>
      </c>
      <c r="K150" s="163" t="s">
        <v>155</v>
      </c>
      <c r="L150" s="39"/>
      <c r="M150" s="167" t="s">
        <v>5</v>
      </c>
      <c r="N150" s="168" t="s">
        <v>44</v>
      </c>
      <c r="O150" s="169">
        <v>0</v>
      </c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AR150" s="25" t="s">
        <v>156</v>
      </c>
      <c r="AT150" s="25" t="s">
        <v>151</v>
      </c>
      <c r="AU150" s="25" t="s">
        <v>82</v>
      </c>
      <c r="AY150" s="25" t="s">
        <v>149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25" t="s">
        <v>80</v>
      </c>
      <c r="BK150" s="171">
        <f>ROUND(I150*H150,2)</f>
        <v>0</v>
      </c>
      <c r="BL150" s="25" t="s">
        <v>156</v>
      </c>
      <c r="BM150" s="25" t="s">
        <v>234</v>
      </c>
    </row>
    <row r="151" spans="2:65" s="12" customFormat="1">
      <c r="B151" s="172"/>
      <c r="D151" s="173" t="s">
        <v>173</v>
      </c>
      <c r="E151" s="174" t="s">
        <v>5</v>
      </c>
      <c r="F151" s="175" t="s">
        <v>235</v>
      </c>
      <c r="H151" s="176">
        <v>52.45</v>
      </c>
      <c r="L151" s="172"/>
      <c r="M151" s="177"/>
      <c r="N151" s="178"/>
      <c r="O151" s="178"/>
      <c r="P151" s="178"/>
      <c r="Q151" s="178"/>
      <c r="R151" s="178"/>
      <c r="S151" s="178"/>
      <c r="T151" s="179"/>
      <c r="AT151" s="174" t="s">
        <v>173</v>
      </c>
      <c r="AU151" s="174" t="s">
        <v>82</v>
      </c>
      <c r="AV151" s="12" t="s">
        <v>82</v>
      </c>
      <c r="AW151" s="12" t="s">
        <v>36</v>
      </c>
      <c r="AX151" s="12" t="s">
        <v>73</v>
      </c>
      <c r="AY151" s="174" t="s">
        <v>149</v>
      </c>
    </row>
    <row r="152" spans="2:65" s="12" customFormat="1">
      <c r="B152" s="172"/>
      <c r="D152" s="173" t="s">
        <v>173</v>
      </c>
      <c r="E152" s="174" t="s">
        <v>5</v>
      </c>
      <c r="F152" s="175" t="s">
        <v>236</v>
      </c>
      <c r="H152" s="176">
        <v>12.6</v>
      </c>
      <c r="L152" s="172"/>
      <c r="M152" s="177"/>
      <c r="N152" s="178"/>
      <c r="O152" s="178"/>
      <c r="P152" s="178"/>
      <c r="Q152" s="178"/>
      <c r="R152" s="178"/>
      <c r="S152" s="178"/>
      <c r="T152" s="179"/>
      <c r="AT152" s="174" t="s">
        <v>173</v>
      </c>
      <c r="AU152" s="174" t="s">
        <v>82</v>
      </c>
      <c r="AV152" s="12" t="s">
        <v>82</v>
      </c>
      <c r="AW152" s="12" t="s">
        <v>36</v>
      </c>
      <c r="AX152" s="12" t="s">
        <v>73</v>
      </c>
      <c r="AY152" s="174" t="s">
        <v>149</v>
      </c>
    </row>
    <row r="153" spans="2:65" s="14" customFormat="1">
      <c r="B153" s="188"/>
      <c r="D153" s="173" t="s">
        <v>173</v>
      </c>
      <c r="E153" s="189" t="s">
        <v>5</v>
      </c>
      <c r="F153" s="190" t="s">
        <v>194</v>
      </c>
      <c r="H153" s="191">
        <v>65.05</v>
      </c>
      <c r="L153" s="188"/>
      <c r="M153" s="192"/>
      <c r="N153" s="193"/>
      <c r="O153" s="193"/>
      <c r="P153" s="193"/>
      <c r="Q153" s="193"/>
      <c r="R153" s="193"/>
      <c r="S153" s="193"/>
      <c r="T153" s="194"/>
      <c r="AT153" s="189" t="s">
        <v>173</v>
      </c>
      <c r="AU153" s="189" t="s">
        <v>82</v>
      </c>
      <c r="AV153" s="14" t="s">
        <v>156</v>
      </c>
      <c r="AW153" s="14" t="s">
        <v>36</v>
      </c>
      <c r="AX153" s="14" t="s">
        <v>80</v>
      </c>
      <c r="AY153" s="189" t="s">
        <v>149</v>
      </c>
    </row>
    <row r="154" spans="2:65" s="1" customFormat="1" ht="63.75" customHeight="1">
      <c r="B154" s="160"/>
      <c r="C154" s="161" t="s">
        <v>237</v>
      </c>
      <c r="D154" s="161" t="s">
        <v>151</v>
      </c>
      <c r="E154" s="162" t="s">
        <v>238</v>
      </c>
      <c r="F154" s="163" t="s">
        <v>239</v>
      </c>
      <c r="G154" s="164" t="s">
        <v>219</v>
      </c>
      <c r="H154" s="165">
        <v>111.1</v>
      </c>
      <c r="I154" s="166"/>
      <c r="J154" s="166">
        <f>ROUND(I154*H154,2)</f>
        <v>0</v>
      </c>
      <c r="K154" s="163" t="s">
        <v>155</v>
      </c>
      <c r="L154" s="39"/>
      <c r="M154" s="167" t="s">
        <v>5</v>
      </c>
      <c r="N154" s="168" t="s">
        <v>44</v>
      </c>
      <c r="O154" s="169">
        <v>0.70299999999999996</v>
      </c>
      <c r="P154" s="169">
        <f>O154*H154</f>
        <v>78.10329999999999</v>
      </c>
      <c r="Q154" s="169">
        <v>8.6800000000000002E-3</v>
      </c>
      <c r="R154" s="169">
        <f>Q154*H154</f>
        <v>0.96434799999999998</v>
      </c>
      <c r="S154" s="169">
        <v>0</v>
      </c>
      <c r="T154" s="170">
        <f>S154*H154</f>
        <v>0</v>
      </c>
      <c r="AR154" s="25" t="s">
        <v>156</v>
      </c>
      <c r="AT154" s="25" t="s">
        <v>151</v>
      </c>
      <c r="AU154" s="25" t="s">
        <v>82</v>
      </c>
      <c r="AY154" s="25" t="s">
        <v>149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25" t="s">
        <v>80</v>
      </c>
      <c r="BK154" s="171">
        <f>ROUND(I154*H154,2)</f>
        <v>0</v>
      </c>
      <c r="BL154" s="25" t="s">
        <v>156</v>
      </c>
      <c r="BM154" s="25" t="s">
        <v>240</v>
      </c>
    </row>
    <row r="155" spans="2:65" s="12" customFormat="1">
      <c r="B155" s="172"/>
      <c r="D155" s="173" t="s">
        <v>173</v>
      </c>
      <c r="E155" s="174" t="s">
        <v>5</v>
      </c>
      <c r="F155" s="175" t="s">
        <v>241</v>
      </c>
      <c r="H155" s="176">
        <v>29.7</v>
      </c>
      <c r="L155" s="172"/>
      <c r="M155" s="177"/>
      <c r="N155" s="178"/>
      <c r="O155" s="178"/>
      <c r="P155" s="178"/>
      <c r="Q155" s="178"/>
      <c r="R155" s="178"/>
      <c r="S155" s="178"/>
      <c r="T155" s="179"/>
      <c r="AT155" s="174" t="s">
        <v>173</v>
      </c>
      <c r="AU155" s="174" t="s">
        <v>82</v>
      </c>
      <c r="AV155" s="12" t="s">
        <v>82</v>
      </c>
      <c r="AW155" s="12" t="s">
        <v>36</v>
      </c>
      <c r="AX155" s="12" t="s">
        <v>73</v>
      </c>
      <c r="AY155" s="174" t="s">
        <v>149</v>
      </c>
    </row>
    <row r="156" spans="2:65" s="12" customFormat="1">
      <c r="B156" s="172"/>
      <c r="D156" s="173" t="s">
        <v>173</v>
      </c>
      <c r="E156" s="174" t="s">
        <v>5</v>
      </c>
      <c r="F156" s="175" t="s">
        <v>242</v>
      </c>
      <c r="H156" s="176">
        <v>81.400000000000006</v>
      </c>
      <c r="L156" s="172"/>
      <c r="M156" s="177"/>
      <c r="N156" s="178"/>
      <c r="O156" s="178"/>
      <c r="P156" s="178"/>
      <c r="Q156" s="178"/>
      <c r="R156" s="178"/>
      <c r="S156" s="178"/>
      <c r="T156" s="179"/>
      <c r="AT156" s="174" t="s">
        <v>173</v>
      </c>
      <c r="AU156" s="174" t="s">
        <v>82</v>
      </c>
      <c r="AV156" s="12" t="s">
        <v>82</v>
      </c>
      <c r="AW156" s="12" t="s">
        <v>36</v>
      </c>
      <c r="AX156" s="12" t="s">
        <v>73</v>
      </c>
      <c r="AY156" s="174" t="s">
        <v>149</v>
      </c>
    </row>
    <row r="157" spans="2:65" s="14" customFormat="1">
      <c r="B157" s="188"/>
      <c r="D157" s="173" t="s">
        <v>173</v>
      </c>
      <c r="E157" s="189" t="s">
        <v>5</v>
      </c>
      <c r="F157" s="190" t="s">
        <v>194</v>
      </c>
      <c r="H157" s="191">
        <v>111.1</v>
      </c>
      <c r="L157" s="188"/>
      <c r="M157" s="192"/>
      <c r="N157" s="193"/>
      <c r="O157" s="193"/>
      <c r="P157" s="193"/>
      <c r="Q157" s="193"/>
      <c r="R157" s="193"/>
      <c r="S157" s="193"/>
      <c r="T157" s="194"/>
      <c r="AT157" s="189" t="s">
        <v>173</v>
      </c>
      <c r="AU157" s="189" t="s">
        <v>82</v>
      </c>
      <c r="AV157" s="14" t="s">
        <v>156</v>
      </c>
      <c r="AW157" s="14" t="s">
        <v>36</v>
      </c>
      <c r="AX157" s="14" t="s">
        <v>80</v>
      </c>
      <c r="AY157" s="189" t="s">
        <v>149</v>
      </c>
    </row>
    <row r="158" spans="2:65" s="1" customFormat="1" ht="63.75" customHeight="1">
      <c r="B158" s="160"/>
      <c r="C158" s="161" t="s">
        <v>11</v>
      </c>
      <c r="D158" s="161" t="s">
        <v>151</v>
      </c>
      <c r="E158" s="162" t="s">
        <v>243</v>
      </c>
      <c r="F158" s="163" t="s">
        <v>244</v>
      </c>
      <c r="G158" s="164" t="s">
        <v>219</v>
      </c>
      <c r="H158" s="165">
        <v>5.5</v>
      </c>
      <c r="I158" s="166"/>
      <c r="J158" s="166">
        <f>ROUND(I158*H158,2)</f>
        <v>0</v>
      </c>
      <c r="K158" s="163" t="s">
        <v>155</v>
      </c>
      <c r="L158" s="39"/>
      <c r="M158" s="167" t="s">
        <v>5</v>
      </c>
      <c r="N158" s="168" t="s">
        <v>44</v>
      </c>
      <c r="O158" s="169">
        <v>0.90800000000000003</v>
      </c>
      <c r="P158" s="169">
        <f>O158*H158</f>
        <v>4.9939999999999998</v>
      </c>
      <c r="Q158" s="169">
        <v>1.068E-2</v>
      </c>
      <c r="R158" s="169">
        <f>Q158*H158</f>
        <v>5.8740000000000001E-2</v>
      </c>
      <c r="S158" s="169">
        <v>0</v>
      </c>
      <c r="T158" s="170">
        <f>S158*H158</f>
        <v>0</v>
      </c>
      <c r="AR158" s="25" t="s">
        <v>156</v>
      </c>
      <c r="AT158" s="25" t="s">
        <v>151</v>
      </c>
      <c r="AU158" s="25" t="s">
        <v>82</v>
      </c>
      <c r="AY158" s="25" t="s">
        <v>149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25" t="s">
        <v>80</v>
      </c>
      <c r="BK158" s="171">
        <f>ROUND(I158*H158,2)</f>
        <v>0</v>
      </c>
      <c r="BL158" s="25" t="s">
        <v>156</v>
      </c>
      <c r="BM158" s="25" t="s">
        <v>245</v>
      </c>
    </row>
    <row r="159" spans="2:65" s="12" customFormat="1">
      <c r="B159" s="172"/>
      <c r="D159" s="173" t="s">
        <v>173</v>
      </c>
      <c r="E159" s="174" t="s">
        <v>5</v>
      </c>
      <c r="F159" s="175" t="s">
        <v>246</v>
      </c>
      <c r="H159" s="176">
        <v>5.5</v>
      </c>
      <c r="L159" s="172"/>
      <c r="M159" s="177"/>
      <c r="N159" s="178"/>
      <c r="O159" s="178"/>
      <c r="P159" s="178"/>
      <c r="Q159" s="178"/>
      <c r="R159" s="178"/>
      <c r="S159" s="178"/>
      <c r="T159" s="179"/>
      <c r="AT159" s="174" t="s">
        <v>173</v>
      </c>
      <c r="AU159" s="174" t="s">
        <v>82</v>
      </c>
      <c r="AV159" s="12" t="s">
        <v>82</v>
      </c>
      <c r="AW159" s="12" t="s">
        <v>36</v>
      </c>
      <c r="AX159" s="12" t="s">
        <v>80</v>
      </c>
      <c r="AY159" s="174" t="s">
        <v>149</v>
      </c>
    </row>
    <row r="160" spans="2:65" s="1" customFormat="1" ht="63.75" customHeight="1">
      <c r="B160" s="160"/>
      <c r="C160" s="161" t="s">
        <v>247</v>
      </c>
      <c r="D160" s="161" t="s">
        <v>151</v>
      </c>
      <c r="E160" s="162" t="s">
        <v>248</v>
      </c>
      <c r="F160" s="163" t="s">
        <v>249</v>
      </c>
      <c r="G160" s="164" t="s">
        <v>219</v>
      </c>
      <c r="H160" s="165">
        <v>2.2000000000000002</v>
      </c>
      <c r="I160" s="166"/>
      <c r="J160" s="166">
        <f>ROUND(I160*H160,2)</f>
        <v>0</v>
      </c>
      <c r="K160" s="163" t="s">
        <v>155</v>
      </c>
      <c r="L160" s="39"/>
      <c r="M160" s="167" t="s">
        <v>5</v>
      </c>
      <c r="N160" s="168" t="s">
        <v>44</v>
      </c>
      <c r="O160" s="169">
        <v>1.153</v>
      </c>
      <c r="P160" s="169">
        <f>O160*H160</f>
        <v>2.5366000000000004</v>
      </c>
      <c r="Q160" s="169">
        <v>1.269E-2</v>
      </c>
      <c r="R160" s="169">
        <f>Q160*H160</f>
        <v>2.7918000000000002E-2</v>
      </c>
      <c r="S160" s="169">
        <v>0</v>
      </c>
      <c r="T160" s="170">
        <f>S160*H160</f>
        <v>0</v>
      </c>
      <c r="AR160" s="25" t="s">
        <v>156</v>
      </c>
      <c r="AT160" s="25" t="s">
        <v>151</v>
      </c>
      <c r="AU160" s="25" t="s">
        <v>82</v>
      </c>
      <c r="AY160" s="25" t="s">
        <v>149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25" t="s">
        <v>80</v>
      </c>
      <c r="BK160" s="171">
        <f>ROUND(I160*H160,2)</f>
        <v>0</v>
      </c>
      <c r="BL160" s="25" t="s">
        <v>156</v>
      </c>
      <c r="BM160" s="25" t="s">
        <v>250</v>
      </c>
    </row>
    <row r="161" spans="2:65" s="12" customFormat="1">
      <c r="B161" s="172"/>
      <c r="D161" s="173" t="s">
        <v>173</v>
      </c>
      <c r="E161" s="174" t="s">
        <v>5</v>
      </c>
      <c r="F161" s="175" t="s">
        <v>251</v>
      </c>
      <c r="H161" s="176">
        <v>2.2000000000000002</v>
      </c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173</v>
      </c>
      <c r="AU161" s="174" t="s">
        <v>82</v>
      </c>
      <c r="AV161" s="12" t="s">
        <v>82</v>
      </c>
      <c r="AW161" s="12" t="s">
        <v>36</v>
      </c>
      <c r="AX161" s="12" t="s">
        <v>80</v>
      </c>
      <c r="AY161" s="174" t="s">
        <v>149</v>
      </c>
    </row>
    <row r="162" spans="2:65" s="1" customFormat="1" ht="63.75" customHeight="1">
      <c r="B162" s="160"/>
      <c r="C162" s="161" t="s">
        <v>252</v>
      </c>
      <c r="D162" s="161" t="s">
        <v>151</v>
      </c>
      <c r="E162" s="162" t="s">
        <v>253</v>
      </c>
      <c r="F162" s="163" t="s">
        <v>254</v>
      </c>
      <c r="G162" s="164" t="s">
        <v>219</v>
      </c>
      <c r="H162" s="165">
        <v>44</v>
      </c>
      <c r="I162" s="166"/>
      <c r="J162" s="166">
        <f>ROUND(I162*H162,2)</f>
        <v>0</v>
      </c>
      <c r="K162" s="163" t="s">
        <v>155</v>
      </c>
      <c r="L162" s="39"/>
      <c r="M162" s="167" t="s">
        <v>5</v>
      </c>
      <c r="N162" s="168" t="s">
        <v>44</v>
      </c>
      <c r="O162" s="169">
        <v>0.54700000000000004</v>
      </c>
      <c r="P162" s="169">
        <f>O162*H162</f>
        <v>24.068000000000001</v>
      </c>
      <c r="Q162" s="169">
        <v>3.6900000000000002E-2</v>
      </c>
      <c r="R162" s="169">
        <f>Q162*H162</f>
        <v>1.6236000000000002</v>
      </c>
      <c r="S162" s="169">
        <v>0</v>
      </c>
      <c r="T162" s="170">
        <f>S162*H162</f>
        <v>0</v>
      </c>
      <c r="AR162" s="25" t="s">
        <v>156</v>
      </c>
      <c r="AT162" s="25" t="s">
        <v>151</v>
      </c>
      <c r="AU162" s="25" t="s">
        <v>82</v>
      </c>
      <c r="AY162" s="25" t="s">
        <v>149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25" t="s">
        <v>80</v>
      </c>
      <c r="BK162" s="171">
        <f>ROUND(I162*H162,2)</f>
        <v>0</v>
      </c>
      <c r="BL162" s="25" t="s">
        <v>156</v>
      </c>
      <c r="BM162" s="25" t="s">
        <v>255</v>
      </c>
    </row>
    <row r="163" spans="2:65" s="12" customFormat="1">
      <c r="B163" s="172"/>
      <c r="D163" s="173" t="s">
        <v>173</v>
      </c>
      <c r="E163" s="174" t="s">
        <v>5</v>
      </c>
      <c r="F163" s="175" t="s">
        <v>256</v>
      </c>
      <c r="H163" s="176">
        <v>3.3</v>
      </c>
      <c r="L163" s="172"/>
      <c r="M163" s="177"/>
      <c r="N163" s="178"/>
      <c r="O163" s="178"/>
      <c r="P163" s="178"/>
      <c r="Q163" s="178"/>
      <c r="R163" s="178"/>
      <c r="S163" s="178"/>
      <c r="T163" s="179"/>
      <c r="AT163" s="174" t="s">
        <v>173</v>
      </c>
      <c r="AU163" s="174" t="s">
        <v>82</v>
      </c>
      <c r="AV163" s="12" t="s">
        <v>82</v>
      </c>
      <c r="AW163" s="12" t="s">
        <v>36</v>
      </c>
      <c r="AX163" s="12" t="s">
        <v>73</v>
      </c>
      <c r="AY163" s="174" t="s">
        <v>149</v>
      </c>
    </row>
    <row r="164" spans="2:65" s="12" customFormat="1">
      <c r="B164" s="172"/>
      <c r="D164" s="173" t="s">
        <v>173</v>
      </c>
      <c r="E164" s="174" t="s">
        <v>5</v>
      </c>
      <c r="F164" s="175" t="s">
        <v>257</v>
      </c>
      <c r="H164" s="176">
        <v>40.700000000000003</v>
      </c>
      <c r="L164" s="172"/>
      <c r="M164" s="177"/>
      <c r="N164" s="178"/>
      <c r="O164" s="178"/>
      <c r="P164" s="178"/>
      <c r="Q164" s="178"/>
      <c r="R164" s="178"/>
      <c r="S164" s="178"/>
      <c r="T164" s="179"/>
      <c r="AT164" s="174" t="s">
        <v>173</v>
      </c>
      <c r="AU164" s="174" t="s">
        <v>82</v>
      </c>
      <c r="AV164" s="12" t="s">
        <v>82</v>
      </c>
      <c r="AW164" s="12" t="s">
        <v>36</v>
      </c>
      <c r="AX164" s="12" t="s">
        <v>73</v>
      </c>
      <c r="AY164" s="174" t="s">
        <v>149</v>
      </c>
    </row>
    <row r="165" spans="2:65" s="14" customFormat="1">
      <c r="B165" s="188"/>
      <c r="D165" s="173" t="s">
        <v>173</v>
      </c>
      <c r="E165" s="189" t="s">
        <v>5</v>
      </c>
      <c r="F165" s="190" t="s">
        <v>194</v>
      </c>
      <c r="H165" s="191">
        <v>44</v>
      </c>
      <c r="L165" s="188"/>
      <c r="M165" s="192"/>
      <c r="N165" s="193"/>
      <c r="O165" s="193"/>
      <c r="P165" s="193"/>
      <c r="Q165" s="193"/>
      <c r="R165" s="193"/>
      <c r="S165" s="193"/>
      <c r="T165" s="194"/>
      <c r="AT165" s="189" t="s">
        <v>173</v>
      </c>
      <c r="AU165" s="189" t="s">
        <v>82</v>
      </c>
      <c r="AV165" s="14" t="s">
        <v>156</v>
      </c>
      <c r="AW165" s="14" t="s">
        <v>36</v>
      </c>
      <c r="AX165" s="14" t="s">
        <v>80</v>
      </c>
      <c r="AY165" s="189" t="s">
        <v>149</v>
      </c>
    </row>
    <row r="166" spans="2:65" s="1" customFormat="1" ht="16.5" customHeight="1">
      <c r="B166" s="160"/>
      <c r="C166" s="161" t="s">
        <v>258</v>
      </c>
      <c r="D166" s="161" t="s">
        <v>151</v>
      </c>
      <c r="E166" s="162" t="s">
        <v>259</v>
      </c>
      <c r="F166" s="163" t="s">
        <v>260</v>
      </c>
      <c r="G166" s="164" t="s">
        <v>219</v>
      </c>
      <c r="H166" s="165">
        <v>2</v>
      </c>
      <c r="I166" s="166"/>
      <c r="J166" s="166">
        <f>ROUND(I166*H166,2)</f>
        <v>0</v>
      </c>
      <c r="K166" s="163" t="s">
        <v>5</v>
      </c>
      <c r="L166" s="39"/>
      <c r="M166" s="167" t="s">
        <v>5</v>
      </c>
      <c r="N166" s="168" t="s">
        <v>44</v>
      </c>
      <c r="O166" s="169">
        <v>0.54700000000000004</v>
      </c>
      <c r="P166" s="169">
        <f>O166*H166</f>
        <v>1.0940000000000001</v>
      </c>
      <c r="Q166" s="169">
        <v>3.6900000000000002E-2</v>
      </c>
      <c r="R166" s="169">
        <f>Q166*H166</f>
        <v>7.3800000000000004E-2</v>
      </c>
      <c r="S166" s="169">
        <v>0</v>
      </c>
      <c r="T166" s="170">
        <f>S166*H166</f>
        <v>0</v>
      </c>
      <c r="AR166" s="25" t="s">
        <v>156</v>
      </c>
      <c r="AT166" s="25" t="s">
        <v>151</v>
      </c>
      <c r="AU166" s="25" t="s">
        <v>82</v>
      </c>
      <c r="AY166" s="25" t="s">
        <v>149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25" t="s">
        <v>80</v>
      </c>
      <c r="BK166" s="171">
        <f>ROUND(I166*H166,2)</f>
        <v>0</v>
      </c>
      <c r="BL166" s="25" t="s">
        <v>156</v>
      </c>
      <c r="BM166" s="25" t="s">
        <v>261</v>
      </c>
    </row>
    <row r="167" spans="2:65" s="13" customFormat="1">
      <c r="B167" s="182"/>
      <c r="D167" s="173" t="s">
        <v>173</v>
      </c>
      <c r="E167" s="183" t="s">
        <v>5</v>
      </c>
      <c r="F167" s="184" t="s">
        <v>262</v>
      </c>
      <c r="H167" s="183" t="s">
        <v>5</v>
      </c>
      <c r="L167" s="182"/>
      <c r="M167" s="185"/>
      <c r="N167" s="186"/>
      <c r="O167" s="186"/>
      <c r="P167" s="186"/>
      <c r="Q167" s="186"/>
      <c r="R167" s="186"/>
      <c r="S167" s="186"/>
      <c r="T167" s="187"/>
      <c r="AT167" s="183" t="s">
        <v>173</v>
      </c>
      <c r="AU167" s="183" t="s">
        <v>82</v>
      </c>
      <c r="AV167" s="13" t="s">
        <v>80</v>
      </c>
      <c r="AW167" s="13" t="s">
        <v>36</v>
      </c>
      <c r="AX167" s="13" t="s">
        <v>73</v>
      </c>
      <c r="AY167" s="183" t="s">
        <v>149</v>
      </c>
    </row>
    <row r="168" spans="2:65" s="13" customFormat="1">
      <c r="B168" s="182"/>
      <c r="D168" s="173" t="s">
        <v>173</v>
      </c>
      <c r="E168" s="183" t="s">
        <v>5</v>
      </c>
      <c r="F168" s="184" t="s">
        <v>263</v>
      </c>
      <c r="H168" s="183" t="s">
        <v>5</v>
      </c>
      <c r="L168" s="182"/>
      <c r="M168" s="185"/>
      <c r="N168" s="186"/>
      <c r="O168" s="186"/>
      <c r="P168" s="186"/>
      <c r="Q168" s="186"/>
      <c r="R168" s="186"/>
      <c r="S168" s="186"/>
      <c r="T168" s="187"/>
      <c r="AT168" s="183" t="s">
        <v>173</v>
      </c>
      <c r="AU168" s="183" t="s">
        <v>82</v>
      </c>
      <c r="AV168" s="13" t="s">
        <v>80</v>
      </c>
      <c r="AW168" s="13" t="s">
        <v>36</v>
      </c>
      <c r="AX168" s="13" t="s">
        <v>73</v>
      </c>
      <c r="AY168" s="183" t="s">
        <v>149</v>
      </c>
    </row>
    <row r="169" spans="2:65" s="12" customFormat="1">
      <c r="B169" s="172"/>
      <c r="D169" s="173" t="s">
        <v>173</v>
      </c>
      <c r="E169" s="174" t="s">
        <v>5</v>
      </c>
      <c r="F169" s="175" t="s">
        <v>264</v>
      </c>
      <c r="H169" s="176">
        <v>2</v>
      </c>
      <c r="L169" s="172"/>
      <c r="M169" s="177"/>
      <c r="N169" s="178"/>
      <c r="O169" s="178"/>
      <c r="P169" s="178"/>
      <c r="Q169" s="178"/>
      <c r="R169" s="178"/>
      <c r="S169" s="178"/>
      <c r="T169" s="179"/>
      <c r="AT169" s="174" t="s">
        <v>173</v>
      </c>
      <c r="AU169" s="174" t="s">
        <v>82</v>
      </c>
      <c r="AV169" s="12" t="s">
        <v>82</v>
      </c>
      <c r="AW169" s="12" t="s">
        <v>36</v>
      </c>
      <c r="AX169" s="12" t="s">
        <v>80</v>
      </c>
      <c r="AY169" s="174" t="s">
        <v>149</v>
      </c>
    </row>
    <row r="170" spans="2:65" s="1" customFormat="1" ht="38.25" customHeight="1">
      <c r="B170" s="160"/>
      <c r="C170" s="161" t="s">
        <v>265</v>
      </c>
      <c r="D170" s="161" t="s">
        <v>151</v>
      </c>
      <c r="E170" s="162" t="s">
        <v>266</v>
      </c>
      <c r="F170" s="163" t="s">
        <v>267</v>
      </c>
      <c r="G170" s="164" t="s">
        <v>268</v>
      </c>
      <c r="H170" s="165">
        <v>14.981999999999999</v>
      </c>
      <c r="I170" s="166"/>
      <c r="J170" s="166">
        <f>ROUND(I170*H170,2)</f>
        <v>0</v>
      </c>
      <c r="K170" s="163" t="s">
        <v>155</v>
      </c>
      <c r="L170" s="39"/>
      <c r="M170" s="167" t="s">
        <v>5</v>
      </c>
      <c r="N170" s="168" t="s">
        <v>44</v>
      </c>
      <c r="O170" s="169">
        <v>9.7000000000000003E-2</v>
      </c>
      <c r="P170" s="169">
        <f>O170*H170</f>
        <v>1.453254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AR170" s="25" t="s">
        <v>156</v>
      </c>
      <c r="AT170" s="25" t="s">
        <v>151</v>
      </c>
      <c r="AU170" s="25" t="s">
        <v>82</v>
      </c>
      <c r="AY170" s="25" t="s">
        <v>149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25" t="s">
        <v>80</v>
      </c>
      <c r="BK170" s="171">
        <f>ROUND(I170*H170,2)</f>
        <v>0</v>
      </c>
      <c r="BL170" s="25" t="s">
        <v>156</v>
      </c>
      <c r="BM170" s="25" t="s">
        <v>269</v>
      </c>
    </row>
    <row r="171" spans="2:65" s="13" customFormat="1">
      <c r="B171" s="182"/>
      <c r="D171" s="173" t="s">
        <v>173</v>
      </c>
      <c r="E171" s="183" t="s">
        <v>5</v>
      </c>
      <c r="F171" s="184" t="s">
        <v>187</v>
      </c>
      <c r="H171" s="183" t="s">
        <v>5</v>
      </c>
      <c r="L171" s="182"/>
      <c r="M171" s="185"/>
      <c r="N171" s="186"/>
      <c r="O171" s="186"/>
      <c r="P171" s="186"/>
      <c r="Q171" s="186"/>
      <c r="R171" s="186"/>
      <c r="S171" s="186"/>
      <c r="T171" s="187"/>
      <c r="AT171" s="183" t="s">
        <v>173</v>
      </c>
      <c r="AU171" s="183" t="s">
        <v>82</v>
      </c>
      <c r="AV171" s="13" t="s">
        <v>80</v>
      </c>
      <c r="AW171" s="13" t="s">
        <v>36</v>
      </c>
      <c r="AX171" s="13" t="s">
        <v>73</v>
      </c>
      <c r="AY171" s="183" t="s">
        <v>149</v>
      </c>
    </row>
    <row r="172" spans="2:65" s="13" customFormat="1">
      <c r="B172" s="182"/>
      <c r="D172" s="173" t="s">
        <v>173</v>
      </c>
      <c r="E172" s="183" t="s">
        <v>5</v>
      </c>
      <c r="F172" s="184" t="s">
        <v>188</v>
      </c>
      <c r="H172" s="183" t="s">
        <v>5</v>
      </c>
      <c r="L172" s="182"/>
      <c r="M172" s="185"/>
      <c r="N172" s="186"/>
      <c r="O172" s="186"/>
      <c r="P172" s="186"/>
      <c r="Q172" s="186"/>
      <c r="R172" s="186"/>
      <c r="S172" s="186"/>
      <c r="T172" s="187"/>
      <c r="AT172" s="183" t="s">
        <v>173</v>
      </c>
      <c r="AU172" s="183" t="s">
        <v>82</v>
      </c>
      <c r="AV172" s="13" t="s">
        <v>80</v>
      </c>
      <c r="AW172" s="13" t="s">
        <v>36</v>
      </c>
      <c r="AX172" s="13" t="s">
        <v>73</v>
      </c>
      <c r="AY172" s="183" t="s">
        <v>149</v>
      </c>
    </row>
    <row r="173" spans="2:65" s="12" customFormat="1">
      <c r="B173" s="172"/>
      <c r="D173" s="173" t="s">
        <v>173</v>
      </c>
      <c r="E173" s="174" t="s">
        <v>5</v>
      </c>
      <c r="F173" s="175" t="s">
        <v>270</v>
      </c>
      <c r="H173" s="176">
        <v>14.981999999999999</v>
      </c>
      <c r="L173" s="172"/>
      <c r="M173" s="177"/>
      <c r="N173" s="178"/>
      <c r="O173" s="178"/>
      <c r="P173" s="178"/>
      <c r="Q173" s="178"/>
      <c r="R173" s="178"/>
      <c r="S173" s="178"/>
      <c r="T173" s="179"/>
      <c r="AT173" s="174" t="s">
        <v>173</v>
      </c>
      <c r="AU173" s="174" t="s">
        <v>82</v>
      </c>
      <c r="AV173" s="12" t="s">
        <v>82</v>
      </c>
      <c r="AW173" s="12" t="s">
        <v>36</v>
      </c>
      <c r="AX173" s="12" t="s">
        <v>80</v>
      </c>
      <c r="AY173" s="174" t="s">
        <v>149</v>
      </c>
    </row>
    <row r="174" spans="2:65" s="1" customFormat="1" ht="25.5" customHeight="1">
      <c r="B174" s="160"/>
      <c r="C174" s="161" t="s">
        <v>271</v>
      </c>
      <c r="D174" s="161" t="s">
        <v>151</v>
      </c>
      <c r="E174" s="162" t="s">
        <v>272</v>
      </c>
      <c r="F174" s="163" t="s">
        <v>273</v>
      </c>
      <c r="G174" s="164" t="s">
        <v>268</v>
      </c>
      <c r="H174" s="165">
        <v>397.43</v>
      </c>
      <c r="I174" s="166"/>
      <c r="J174" s="166">
        <f>ROUND(I174*H174,2)</f>
        <v>0</v>
      </c>
      <c r="K174" s="163" t="s">
        <v>155</v>
      </c>
      <c r="L174" s="39"/>
      <c r="M174" s="167" t="s">
        <v>5</v>
      </c>
      <c r="N174" s="168" t="s">
        <v>44</v>
      </c>
      <c r="O174" s="169">
        <v>1.7629999999999999</v>
      </c>
      <c r="P174" s="169">
        <f>O174*H174</f>
        <v>700.66908999999998</v>
      </c>
      <c r="Q174" s="169">
        <v>0</v>
      </c>
      <c r="R174" s="169">
        <f>Q174*H174</f>
        <v>0</v>
      </c>
      <c r="S174" s="169">
        <v>0</v>
      </c>
      <c r="T174" s="170">
        <f>S174*H174</f>
        <v>0</v>
      </c>
      <c r="AR174" s="25" t="s">
        <v>156</v>
      </c>
      <c r="AT174" s="25" t="s">
        <v>151</v>
      </c>
      <c r="AU174" s="25" t="s">
        <v>82</v>
      </c>
      <c r="AY174" s="25" t="s">
        <v>149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25" t="s">
        <v>80</v>
      </c>
      <c r="BK174" s="171">
        <f>ROUND(I174*H174,2)</f>
        <v>0</v>
      </c>
      <c r="BL174" s="25" t="s">
        <v>156</v>
      </c>
      <c r="BM174" s="25" t="s">
        <v>274</v>
      </c>
    </row>
    <row r="175" spans="2:65" s="12" customFormat="1">
      <c r="B175" s="172"/>
      <c r="D175" s="173" t="s">
        <v>173</v>
      </c>
      <c r="E175" s="174" t="s">
        <v>5</v>
      </c>
      <c r="F175" s="175" t="s">
        <v>275</v>
      </c>
      <c r="H175" s="176">
        <v>110.495</v>
      </c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173</v>
      </c>
      <c r="AU175" s="174" t="s">
        <v>82</v>
      </c>
      <c r="AV175" s="12" t="s">
        <v>82</v>
      </c>
      <c r="AW175" s="12" t="s">
        <v>36</v>
      </c>
      <c r="AX175" s="12" t="s">
        <v>73</v>
      </c>
      <c r="AY175" s="174" t="s">
        <v>149</v>
      </c>
    </row>
    <row r="176" spans="2:65" s="12" customFormat="1">
      <c r="B176" s="172"/>
      <c r="D176" s="173" t="s">
        <v>173</v>
      </c>
      <c r="E176" s="174" t="s">
        <v>5</v>
      </c>
      <c r="F176" s="175" t="s">
        <v>276</v>
      </c>
      <c r="H176" s="176">
        <v>286.935</v>
      </c>
      <c r="L176" s="172"/>
      <c r="M176" s="177"/>
      <c r="N176" s="178"/>
      <c r="O176" s="178"/>
      <c r="P176" s="178"/>
      <c r="Q176" s="178"/>
      <c r="R176" s="178"/>
      <c r="S176" s="178"/>
      <c r="T176" s="179"/>
      <c r="AT176" s="174" t="s">
        <v>173</v>
      </c>
      <c r="AU176" s="174" t="s">
        <v>82</v>
      </c>
      <c r="AV176" s="12" t="s">
        <v>82</v>
      </c>
      <c r="AW176" s="12" t="s">
        <v>36</v>
      </c>
      <c r="AX176" s="12" t="s">
        <v>73</v>
      </c>
      <c r="AY176" s="174" t="s">
        <v>149</v>
      </c>
    </row>
    <row r="177" spans="2:65" s="14" customFormat="1">
      <c r="B177" s="188"/>
      <c r="D177" s="173" t="s">
        <v>173</v>
      </c>
      <c r="E177" s="189" t="s">
        <v>5</v>
      </c>
      <c r="F177" s="190" t="s">
        <v>194</v>
      </c>
      <c r="H177" s="191">
        <v>397.43</v>
      </c>
      <c r="L177" s="188"/>
      <c r="M177" s="192"/>
      <c r="N177" s="193"/>
      <c r="O177" s="193"/>
      <c r="P177" s="193"/>
      <c r="Q177" s="193"/>
      <c r="R177" s="193"/>
      <c r="S177" s="193"/>
      <c r="T177" s="194"/>
      <c r="AT177" s="189" t="s">
        <v>173</v>
      </c>
      <c r="AU177" s="189" t="s">
        <v>82</v>
      </c>
      <c r="AV177" s="14" t="s">
        <v>156</v>
      </c>
      <c r="AW177" s="14" t="s">
        <v>36</v>
      </c>
      <c r="AX177" s="14" t="s">
        <v>80</v>
      </c>
      <c r="AY177" s="189" t="s">
        <v>149</v>
      </c>
    </row>
    <row r="178" spans="2:65" s="1" customFormat="1" ht="38.25" customHeight="1">
      <c r="B178" s="160"/>
      <c r="C178" s="161" t="s">
        <v>10</v>
      </c>
      <c r="D178" s="161" t="s">
        <v>151</v>
      </c>
      <c r="E178" s="162" t="s">
        <v>277</v>
      </c>
      <c r="F178" s="163" t="s">
        <v>278</v>
      </c>
      <c r="G178" s="164" t="s">
        <v>268</v>
      </c>
      <c r="H178" s="165">
        <v>367.673</v>
      </c>
      <c r="I178" s="166"/>
      <c r="J178" s="166">
        <f>ROUND(I178*H178,2)</f>
        <v>0</v>
      </c>
      <c r="K178" s="163" t="s">
        <v>155</v>
      </c>
      <c r="L178" s="39"/>
      <c r="M178" s="167" t="s">
        <v>5</v>
      </c>
      <c r="N178" s="168" t="s">
        <v>44</v>
      </c>
      <c r="O178" s="169">
        <v>0.29399999999999998</v>
      </c>
      <c r="P178" s="169">
        <f>O178*H178</f>
        <v>108.095862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AR178" s="25" t="s">
        <v>156</v>
      </c>
      <c r="AT178" s="25" t="s">
        <v>151</v>
      </c>
      <c r="AU178" s="25" t="s">
        <v>82</v>
      </c>
      <c r="AY178" s="25" t="s">
        <v>149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25" t="s">
        <v>80</v>
      </c>
      <c r="BK178" s="171">
        <f>ROUND(I178*H178,2)</f>
        <v>0</v>
      </c>
      <c r="BL178" s="25" t="s">
        <v>156</v>
      </c>
      <c r="BM178" s="25" t="s">
        <v>279</v>
      </c>
    </row>
    <row r="179" spans="2:65" s="13" customFormat="1">
      <c r="B179" s="182"/>
      <c r="D179" s="173" t="s">
        <v>173</v>
      </c>
      <c r="E179" s="183" t="s">
        <v>5</v>
      </c>
      <c r="F179" s="184" t="s">
        <v>187</v>
      </c>
      <c r="H179" s="183" t="s">
        <v>5</v>
      </c>
      <c r="L179" s="182"/>
      <c r="M179" s="185"/>
      <c r="N179" s="186"/>
      <c r="O179" s="186"/>
      <c r="P179" s="186"/>
      <c r="Q179" s="186"/>
      <c r="R179" s="186"/>
      <c r="S179" s="186"/>
      <c r="T179" s="187"/>
      <c r="AT179" s="183" t="s">
        <v>173</v>
      </c>
      <c r="AU179" s="183" t="s">
        <v>82</v>
      </c>
      <c r="AV179" s="13" t="s">
        <v>80</v>
      </c>
      <c r="AW179" s="13" t="s">
        <v>36</v>
      </c>
      <c r="AX179" s="13" t="s">
        <v>73</v>
      </c>
      <c r="AY179" s="183" t="s">
        <v>149</v>
      </c>
    </row>
    <row r="180" spans="2:65" s="13" customFormat="1">
      <c r="B180" s="182"/>
      <c r="D180" s="173" t="s">
        <v>173</v>
      </c>
      <c r="E180" s="183" t="s">
        <v>5</v>
      </c>
      <c r="F180" s="184" t="s">
        <v>280</v>
      </c>
      <c r="H180" s="183" t="s">
        <v>5</v>
      </c>
      <c r="L180" s="182"/>
      <c r="M180" s="185"/>
      <c r="N180" s="186"/>
      <c r="O180" s="186"/>
      <c r="P180" s="186"/>
      <c r="Q180" s="186"/>
      <c r="R180" s="186"/>
      <c r="S180" s="186"/>
      <c r="T180" s="187"/>
      <c r="AT180" s="183" t="s">
        <v>173</v>
      </c>
      <c r="AU180" s="183" t="s">
        <v>82</v>
      </c>
      <c r="AV180" s="13" t="s">
        <v>80</v>
      </c>
      <c r="AW180" s="13" t="s">
        <v>36</v>
      </c>
      <c r="AX180" s="13" t="s">
        <v>73</v>
      </c>
      <c r="AY180" s="183" t="s">
        <v>149</v>
      </c>
    </row>
    <row r="181" spans="2:65" s="13" customFormat="1">
      <c r="B181" s="182"/>
      <c r="D181" s="173" t="s">
        <v>173</v>
      </c>
      <c r="E181" s="183" t="s">
        <v>5</v>
      </c>
      <c r="F181" s="184" t="s">
        <v>281</v>
      </c>
      <c r="H181" s="183" t="s">
        <v>5</v>
      </c>
      <c r="L181" s="182"/>
      <c r="M181" s="185"/>
      <c r="N181" s="186"/>
      <c r="O181" s="186"/>
      <c r="P181" s="186"/>
      <c r="Q181" s="186"/>
      <c r="R181" s="186"/>
      <c r="S181" s="186"/>
      <c r="T181" s="187"/>
      <c r="AT181" s="183" t="s">
        <v>173</v>
      </c>
      <c r="AU181" s="183" t="s">
        <v>82</v>
      </c>
      <c r="AV181" s="13" t="s">
        <v>80</v>
      </c>
      <c r="AW181" s="13" t="s">
        <v>36</v>
      </c>
      <c r="AX181" s="13" t="s">
        <v>73</v>
      </c>
      <c r="AY181" s="183" t="s">
        <v>149</v>
      </c>
    </row>
    <row r="182" spans="2:65" s="13" customFormat="1">
      <c r="B182" s="182"/>
      <c r="D182" s="173" t="s">
        <v>173</v>
      </c>
      <c r="E182" s="183" t="s">
        <v>5</v>
      </c>
      <c r="F182" s="184" t="s">
        <v>200</v>
      </c>
      <c r="H182" s="183" t="s">
        <v>5</v>
      </c>
      <c r="L182" s="182"/>
      <c r="M182" s="185"/>
      <c r="N182" s="186"/>
      <c r="O182" s="186"/>
      <c r="P182" s="186"/>
      <c r="Q182" s="186"/>
      <c r="R182" s="186"/>
      <c r="S182" s="186"/>
      <c r="T182" s="187"/>
      <c r="AT182" s="183" t="s">
        <v>173</v>
      </c>
      <c r="AU182" s="183" t="s">
        <v>82</v>
      </c>
      <c r="AV182" s="13" t="s">
        <v>80</v>
      </c>
      <c r="AW182" s="13" t="s">
        <v>36</v>
      </c>
      <c r="AX182" s="13" t="s">
        <v>73</v>
      </c>
      <c r="AY182" s="183" t="s">
        <v>149</v>
      </c>
    </row>
    <row r="183" spans="2:65" s="12" customFormat="1">
      <c r="B183" s="172"/>
      <c r="D183" s="173" t="s">
        <v>173</v>
      </c>
      <c r="E183" s="174" t="s">
        <v>5</v>
      </c>
      <c r="F183" s="175" t="s">
        <v>282</v>
      </c>
      <c r="H183" s="176">
        <v>294.35000000000002</v>
      </c>
      <c r="L183" s="172"/>
      <c r="M183" s="177"/>
      <c r="N183" s="178"/>
      <c r="O183" s="178"/>
      <c r="P183" s="178"/>
      <c r="Q183" s="178"/>
      <c r="R183" s="178"/>
      <c r="S183" s="178"/>
      <c r="T183" s="179"/>
      <c r="AT183" s="174" t="s">
        <v>173</v>
      </c>
      <c r="AU183" s="174" t="s">
        <v>82</v>
      </c>
      <c r="AV183" s="12" t="s">
        <v>82</v>
      </c>
      <c r="AW183" s="12" t="s">
        <v>36</v>
      </c>
      <c r="AX183" s="12" t="s">
        <v>73</v>
      </c>
      <c r="AY183" s="174" t="s">
        <v>149</v>
      </c>
    </row>
    <row r="184" spans="2:65" s="12" customFormat="1">
      <c r="B184" s="172"/>
      <c r="D184" s="173" t="s">
        <v>173</v>
      </c>
      <c r="E184" s="174" t="s">
        <v>5</v>
      </c>
      <c r="F184" s="175" t="s">
        <v>283</v>
      </c>
      <c r="H184" s="176">
        <v>17.309000000000001</v>
      </c>
      <c r="L184" s="172"/>
      <c r="M184" s="177"/>
      <c r="N184" s="178"/>
      <c r="O184" s="178"/>
      <c r="P184" s="178"/>
      <c r="Q184" s="178"/>
      <c r="R184" s="178"/>
      <c r="S184" s="178"/>
      <c r="T184" s="179"/>
      <c r="AT184" s="174" t="s">
        <v>173</v>
      </c>
      <c r="AU184" s="174" t="s">
        <v>82</v>
      </c>
      <c r="AV184" s="12" t="s">
        <v>82</v>
      </c>
      <c r="AW184" s="12" t="s">
        <v>36</v>
      </c>
      <c r="AX184" s="12" t="s">
        <v>73</v>
      </c>
      <c r="AY184" s="174" t="s">
        <v>149</v>
      </c>
    </row>
    <row r="185" spans="2:65" s="15" customFormat="1">
      <c r="B185" s="195"/>
      <c r="D185" s="173" t="s">
        <v>173</v>
      </c>
      <c r="E185" s="196" t="s">
        <v>5</v>
      </c>
      <c r="F185" s="197" t="s">
        <v>284</v>
      </c>
      <c r="H185" s="198">
        <v>311.65899999999999</v>
      </c>
      <c r="L185" s="195"/>
      <c r="M185" s="199"/>
      <c r="N185" s="200"/>
      <c r="O185" s="200"/>
      <c r="P185" s="200"/>
      <c r="Q185" s="200"/>
      <c r="R185" s="200"/>
      <c r="S185" s="200"/>
      <c r="T185" s="201"/>
      <c r="AT185" s="196" t="s">
        <v>173</v>
      </c>
      <c r="AU185" s="196" t="s">
        <v>82</v>
      </c>
      <c r="AV185" s="15" t="s">
        <v>161</v>
      </c>
      <c r="AW185" s="15" t="s">
        <v>36</v>
      </c>
      <c r="AX185" s="15" t="s">
        <v>73</v>
      </c>
      <c r="AY185" s="196" t="s">
        <v>149</v>
      </c>
    </row>
    <row r="186" spans="2:65" s="13" customFormat="1">
      <c r="B186" s="182"/>
      <c r="D186" s="173" t="s">
        <v>173</v>
      </c>
      <c r="E186" s="183" t="s">
        <v>5</v>
      </c>
      <c r="F186" s="184" t="s">
        <v>192</v>
      </c>
      <c r="H186" s="183" t="s">
        <v>5</v>
      </c>
      <c r="L186" s="182"/>
      <c r="M186" s="185"/>
      <c r="N186" s="186"/>
      <c r="O186" s="186"/>
      <c r="P186" s="186"/>
      <c r="Q186" s="186"/>
      <c r="R186" s="186"/>
      <c r="S186" s="186"/>
      <c r="T186" s="187"/>
      <c r="AT186" s="183" t="s">
        <v>173</v>
      </c>
      <c r="AU186" s="183" t="s">
        <v>82</v>
      </c>
      <c r="AV186" s="13" t="s">
        <v>80</v>
      </c>
      <c r="AW186" s="13" t="s">
        <v>36</v>
      </c>
      <c r="AX186" s="13" t="s">
        <v>73</v>
      </c>
      <c r="AY186" s="183" t="s">
        <v>149</v>
      </c>
    </row>
    <row r="187" spans="2:65" s="12" customFormat="1">
      <c r="B187" s="172"/>
      <c r="D187" s="173" t="s">
        <v>173</v>
      </c>
      <c r="E187" s="174" t="s">
        <v>5</v>
      </c>
      <c r="F187" s="175" t="s">
        <v>285</v>
      </c>
      <c r="H187" s="176">
        <v>51.856000000000002</v>
      </c>
      <c r="L187" s="172"/>
      <c r="M187" s="177"/>
      <c r="N187" s="178"/>
      <c r="O187" s="178"/>
      <c r="P187" s="178"/>
      <c r="Q187" s="178"/>
      <c r="R187" s="178"/>
      <c r="S187" s="178"/>
      <c r="T187" s="179"/>
      <c r="AT187" s="174" t="s">
        <v>173</v>
      </c>
      <c r="AU187" s="174" t="s">
        <v>82</v>
      </c>
      <c r="AV187" s="12" t="s">
        <v>82</v>
      </c>
      <c r="AW187" s="12" t="s">
        <v>36</v>
      </c>
      <c r="AX187" s="12" t="s">
        <v>73</v>
      </c>
      <c r="AY187" s="174" t="s">
        <v>149</v>
      </c>
    </row>
    <row r="188" spans="2:65" s="12" customFormat="1">
      <c r="B188" s="172"/>
      <c r="D188" s="173" t="s">
        <v>173</v>
      </c>
      <c r="E188" s="174" t="s">
        <v>5</v>
      </c>
      <c r="F188" s="175" t="s">
        <v>286</v>
      </c>
      <c r="H188" s="176">
        <v>4.1580000000000004</v>
      </c>
      <c r="L188" s="172"/>
      <c r="M188" s="177"/>
      <c r="N188" s="178"/>
      <c r="O188" s="178"/>
      <c r="P188" s="178"/>
      <c r="Q188" s="178"/>
      <c r="R188" s="178"/>
      <c r="S188" s="178"/>
      <c r="T188" s="179"/>
      <c r="AT188" s="174" t="s">
        <v>173</v>
      </c>
      <c r="AU188" s="174" t="s">
        <v>82</v>
      </c>
      <c r="AV188" s="12" t="s">
        <v>82</v>
      </c>
      <c r="AW188" s="12" t="s">
        <v>36</v>
      </c>
      <c r="AX188" s="12" t="s">
        <v>73</v>
      </c>
      <c r="AY188" s="174" t="s">
        <v>149</v>
      </c>
    </row>
    <row r="189" spans="2:65" s="15" customFormat="1">
      <c r="B189" s="195"/>
      <c r="D189" s="173" t="s">
        <v>173</v>
      </c>
      <c r="E189" s="196" t="s">
        <v>5</v>
      </c>
      <c r="F189" s="197" t="s">
        <v>284</v>
      </c>
      <c r="H189" s="198">
        <v>56.014000000000003</v>
      </c>
      <c r="L189" s="195"/>
      <c r="M189" s="199"/>
      <c r="N189" s="200"/>
      <c r="O189" s="200"/>
      <c r="P189" s="200"/>
      <c r="Q189" s="200"/>
      <c r="R189" s="200"/>
      <c r="S189" s="200"/>
      <c r="T189" s="201"/>
      <c r="AT189" s="196" t="s">
        <v>173</v>
      </c>
      <c r="AU189" s="196" t="s">
        <v>82</v>
      </c>
      <c r="AV189" s="15" t="s">
        <v>161</v>
      </c>
      <c r="AW189" s="15" t="s">
        <v>36</v>
      </c>
      <c r="AX189" s="15" t="s">
        <v>73</v>
      </c>
      <c r="AY189" s="196" t="s">
        <v>149</v>
      </c>
    </row>
    <row r="190" spans="2:65" s="14" customFormat="1">
      <c r="B190" s="188"/>
      <c r="D190" s="173" t="s">
        <v>173</v>
      </c>
      <c r="E190" s="189" t="s">
        <v>5</v>
      </c>
      <c r="F190" s="190" t="s">
        <v>194</v>
      </c>
      <c r="H190" s="191">
        <v>367.673</v>
      </c>
      <c r="L190" s="188"/>
      <c r="M190" s="192"/>
      <c r="N190" s="193"/>
      <c r="O190" s="193"/>
      <c r="P190" s="193"/>
      <c r="Q190" s="193"/>
      <c r="R190" s="193"/>
      <c r="S190" s="193"/>
      <c r="T190" s="194"/>
      <c r="AT190" s="189" t="s">
        <v>173</v>
      </c>
      <c r="AU190" s="189" t="s">
        <v>82</v>
      </c>
      <c r="AV190" s="14" t="s">
        <v>156</v>
      </c>
      <c r="AW190" s="14" t="s">
        <v>36</v>
      </c>
      <c r="AX190" s="14" t="s">
        <v>80</v>
      </c>
      <c r="AY190" s="189" t="s">
        <v>149</v>
      </c>
    </row>
    <row r="191" spans="2:65" s="1" customFormat="1" ht="38.25" customHeight="1">
      <c r="B191" s="160"/>
      <c r="C191" s="161" t="s">
        <v>287</v>
      </c>
      <c r="D191" s="161" t="s">
        <v>151</v>
      </c>
      <c r="E191" s="162" t="s">
        <v>288</v>
      </c>
      <c r="F191" s="163" t="s">
        <v>289</v>
      </c>
      <c r="G191" s="164" t="s">
        <v>268</v>
      </c>
      <c r="H191" s="165">
        <v>735.34500000000003</v>
      </c>
      <c r="I191" s="166"/>
      <c r="J191" s="166">
        <f>ROUND(I191*H191,2)</f>
        <v>0</v>
      </c>
      <c r="K191" s="163" t="s">
        <v>155</v>
      </c>
      <c r="L191" s="39"/>
      <c r="M191" s="167" t="s">
        <v>5</v>
      </c>
      <c r="N191" s="168" t="s">
        <v>44</v>
      </c>
      <c r="O191" s="169">
        <v>0.58599999999999997</v>
      </c>
      <c r="P191" s="169">
        <f>O191*H191</f>
        <v>430.91217</v>
      </c>
      <c r="Q191" s="169">
        <v>0</v>
      </c>
      <c r="R191" s="169">
        <f>Q191*H191</f>
        <v>0</v>
      </c>
      <c r="S191" s="169">
        <v>0</v>
      </c>
      <c r="T191" s="170">
        <f>S191*H191</f>
        <v>0</v>
      </c>
      <c r="AR191" s="25" t="s">
        <v>156</v>
      </c>
      <c r="AT191" s="25" t="s">
        <v>151</v>
      </c>
      <c r="AU191" s="25" t="s">
        <v>82</v>
      </c>
      <c r="AY191" s="25" t="s">
        <v>149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25" t="s">
        <v>80</v>
      </c>
      <c r="BK191" s="171">
        <f>ROUND(I191*H191,2)</f>
        <v>0</v>
      </c>
      <c r="BL191" s="25" t="s">
        <v>156</v>
      </c>
      <c r="BM191" s="25" t="s">
        <v>290</v>
      </c>
    </row>
    <row r="192" spans="2:65" s="13" customFormat="1">
      <c r="B192" s="182"/>
      <c r="D192" s="173" t="s">
        <v>173</v>
      </c>
      <c r="E192" s="183" t="s">
        <v>5</v>
      </c>
      <c r="F192" s="184" t="s">
        <v>187</v>
      </c>
      <c r="H192" s="183" t="s">
        <v>5</v>
      </c>
      <c r="L192" s="182"/>
      <c r="M192" s="185"/>
      <c r="N192" s="186"/>
      <c r="O192" s="186"/>
      <c r="P192" s="186"/>
      <c r="Q192" s="186"/>
      <c r="R192" s="186"/>
      <c r="S192" s="186"/>
      <c r="T192" s="187"/>
      <c r="AT192" s="183" t="s">
        <v>173</v>
      </c>
      <c r="AU192" s="183" t="s">
        <v>82</v>
      </c>
      <c r="AV192" s="13" t="s">
        <v>80</v>
      </c>
      <c r="AW192" s="13" t="s">
        <v>36</v>
      </c>
      <c r="AX192" s="13" t="s">
        <v>73</v>
      </c>
      <c r="AY192" s="183" t="s">
        <v>149</v>
      </c>
    </row>
    <row r="193" spans="2:65" s="13" customFormat="1">
      <c r="B193" s="182"/>
      <c r="D193" s="173" t="s">
        <v>173</v>
      </c>
      <c r="E193" s="183" t="s">
        <v>5</v>
      </c>
      <c r="F193" s="184" t="s">
        <v>291</v>
      </c>
      <c r="H193" s="183" t="s">
        <v>5</v>
      </c>
      <c r="L193" s="182"/>
      <c r="M193" s="185"/>
      <c r="N193" s="186"/>
      <c r="O193" s="186"/>
      <c r="P193" s="186"/>
      <c r="Q193" s="186"/>
      <c r="R193" s="186"/>
      <c r="S193" s="186"/>
      <c r="T193" s="187"/>
      <c r="AT193" s="183" t="s">
        <v>173</v>
      </c>
      <c r="AU193" s="183" t="s">
        <v>82</v>
      </c>
      <c r="AV193" s="13" t="s">
        <v>80</v>
      </c>
      <c r="AW193" s="13" t="s">
        <v>36</v>
      </c>
      <c r="AX193" s="13" t="s">
        <v>73</v>
      </c>
      <c r="AY193" s="183" t="s">
        <v>149</v>
      </c>
    </row>
    <row r="194" spans="2:65" s="13" customFormat="1">
      <c r="B194" s="182"/>
      <c r="D194" s="173" t="s">
        <v>173</v>
      </c>
      <c r="E194" s="183" t="s">
        <v>5</v>
      </c>
      <c r="F194" s="184" t="s">
        <v>281</v>
      </c>
      <c r="H194" s="183" t="s">
        <v>5</v>
      </c>
      <c r="L194" s="182"/>
      <c r="M194" s="185"/>
      <c r="N194" s="186"/>
      <c r="O194" s="186"/>
      <c r="P194" s="186"/>
      <c r="Q194" s="186"/>
      <c r="R194" s="186"/>
      <c r="S194" s="186"/>
      <c r="T194" s="187"/>
      <c r="AT194" s="183" t="s">
        <v>173</v>
      </c>
      <c r="AU194" s="183" t="s">
        <v>82</v>
      </c>
      <c r="AV194" s="13" t="s">
        <v>80</v>
      </c>
      <c r="AW194" s="13" t="s">
        <v>36</v>
      </c>
      <c r="AX194" s="13" t="s">
        <v>73</v>
      </c>
      <c r="AY194" s="183" t="s">
        <v>149</v>
      </c>
    </row>
    <row r="195" spans="2:65" s="13" customFormat="1">
      <c r="B195" s="182"/>
      <c r="D195" s="173" t="s">
        <v>173</v>
      </c>
      <c r="E195" s="183" t="s">
        <v>5</v>
      </c>
      <c r="F195" s="184" t="s">
        <v>190</v>
      </c>
      <c r="H195" s="183" t="s">
        <v>5</v>
      </c>
      <c r="L195" s="182"/>
      <c r="M195" s="185"/>
      <c r="N195" s="186"/>
      <c r="O195" s="186"/>
      <c r="P195" s="186"/>
      <c r="Q195" s="186"/>
      <c r="R195" s="186"/>
      <c r="S195" s="186"/>
      <c r="T195" s="187"/>
      <c r="AT195" s="183" t="s">
        <v>173</v>
      </c>
      <c r="AU195" s="183" t="s">
        <v>82</v>
      </c>
      <c r="AV195" s="13" t="s">
        <v>80</v>
      </c>
      <c r="AW195" s="13" t="s">
        <v>36</v>
      </c>
      <c r="AX195" s="13" t="s">
        <v>73</v>
      </c>
      <c r="AY195" s="183" t="s">
        <v>149</v>
      </c>
    </row>
    <row r="196" spans="2:65" s="12" customFormat="1">
      <c r="B196" s="172"/>
      <c r="D196" s="173" t="s">
        <v>173</v>
      </c>
      <c r="E196" s="174" t="s">
        <v>5</v>
      </c>
      <c r="F196" s="175" t="s">
        <v>292</v>
      </c>
      <c r="H196" s="176">
        <v>588.70000000000005</v>
      </c>
      <c r="L196" s="172"/>
      <c r="M196" s="177"/>
      <c r="N196" s="178"/>
      <c r="O196" s="178"/>
      <c r="P196" s="178"/>
      <c r="Q196" s="178"/>
      <c r="R196" s="178"/>
      <c r="S196" s="178"/>
      <c r="T196" s="179"/>
      <c r="AT196" s="174" t="s">
        <v>173</v>
      </c>
      <c r="AU196" s="174" t="s">
        <v>82</v>
      </c>
      <c r="AV196" s="12" t="s">
        <v>82</v>
      </c>
      <c r="AW196" s="12" t="s">
        <v>36</v>
      </c>
      <c r="AX196" s="12" t="s">
        <v>73</v>
      </c>
      <c r="AY196" s="174" t="s">
        <v>149</v>
      </c>
    </row>
    <row r="197" spans="2:65" s="12" customFormat="1">
      <c r="B197" s="172"/>
      <c r="D197" s="173" t="s">
        <v>173</v>
      </c>
      <c r="E197" s="174" t="s">
        <v>5</v>
      </c>
      <c r="F197" s="175" t="s">
        <v>293</v>
      </c>
      <c r="H197" s="176">
        <v>34.616999999999997</v>
      </c>
      <c r="L197" s="172"/>
      <c r="M197" s="177"/>
      <c r="N197" s="178"/>
      <c r="O197" s="178"/>
      <c r="P197" s="178"/>
      <c r="Q197" s="178"/>
      <c r="R197" s="178"/>
      <c r="S197" s="178"/>
      <c r="T197" s="179"/>
      <c r="AT197" s="174" t="s">
        <v>173</v>
      </c>
      <c r="AU197" s="174" t="s">
        <v>82</v>
      </c>
      <c r="AV197" s="12" t="s">
        <v>82</v>
      </c>
      <c r="AW197" s="12" t="s">
        <v>36</v>
      </c>
      <c r="AX197" s="12" t="s">
        <v>73</v>
      </c>
      <c r="AY197" s="174" t="s">
        <v>149</v>
      </c>
    </row>
    <row r="198" spans="2:65" s="15" customFormat="1">
      <c r="B198" s="195"/>
      <c r="D198" s="173" t="s">
        <v>173</v>
      </c>
      <c r="E198" s="196" t="s">
        <v>5</v>
      </c>
      <c r="F198" s="197" t="s">
        <v>284</v>
      </c>
      <c r="H198" s="198">
        <v>623.31700000000001</v>
      </c>
      <c r="L198" s="195"/>
      <c r="M198" s="199"/>
      <c r="N198" s="200"/>
      <c r="O198" s="200"/>
      <c r="P198" s="200"/>
      <c r="Q198" s="200"/>
      <c r="R198" s="200"/>
      <c r="S198" s="200"/>
      <c r="T198" s="201"/>
      <c r="AT198" s="196" t="s">
        <v>173</v>
      </c>
      <c r="AU198" s="196" t="s">
        <v>82</v>
      </c>
      <c r="AV198" s="15" t="s">
        <v>161</v>
      </c>
      <c r="AW198" s="15" t="s">
        <v>36</v>
      </c>
      <c r="AX198" s="15" t="s">
        <v>73</v>
      </c>
      <c r="AY198" s="196" t="s">
        <v>149</v>
      </c>
    </row>
    <row r="199" spans="2:65" s="13" customFormat="1">
      <c r="B199" s="182"/>
      <c r="D199" s="173" t="s">
        <v>173</v>
      </c>
      <c r="E199" s="183" t="s">
        <v>5</v>
      </c>
      <c r="F199" s="184" t="s">
        <v>192</v>
      </c>
      <c r="H199" s="183" t="s">
        <v>5</v>
      </c>
      <c r="L199" s="182"/>
      <c r="M199" s="185"/>
      <c r="N199" s="186"/>
      <c r="O199" s="186"/>
      <c r="P199" s="186"/>
      <c r="Q199" s="186"/>
      <c r="R199" s="186"/>
      <c r="S199" s="186"/>
      <c r="T199" s="187"/>
      <c r="AT199" s="183" t="s">
        <v>173</v>
      </c>
      <c r="AU199" s="183" t="s">
        <v>82</v>
      </c>
      <c r="AV199" s="13" t="s">
        <v>80</v>
      </c>
      <c r="AW199" s="13" t="s">
        <v>36</v>
      </c>
      <c r="AX199" s="13" t="s">
        <v>73</v>
      </c>
      <c r="AY199" s="183" t="s">
        <v>149</v>
      </c>
    </row>
    <row r="200" spans="2:65" s="12" customFormat="1">
      <c r="B200" s="172"/>
      <c r="D200" s="173" t="s">
        <v>173</v>
      </c>
      <c r="E200" s="174" t="s">
        <v>5</v>
      </c>
      <c r="F200" s="175" t="s">
        <v>294</v>
      </c>
      <c r="H200" s="176">
        <v>103.712</v>
      </c>
      <c r="L200" s="172"/>
      <c r="M200" s="177"/>
      <c r="N200" s="178"/>
      <c r="O200" s="178"/>
      <c r="P200" s="178"/>
      <c r="Q200" s="178"/>
      <c r="R200" s="178"/>
      <c r="S200" s="178"/>
      <c r="T200" s="179"/>
      <c r="AT200" s="174" t="s">
        <v>173</v>
      </c>
      <c r="AU200" s="174" t="s">
        <v>82</v>
      </c>
      <c r="AV200" s="12" t="s">
        <v>82</v>
      </c>
      <c r="AW200" s="12" t="s">
        <v>36</v>
      </c>
      <c r="AX200" s="12" t="s">
        <v>73</v>
      </c>
      <c r="AY200" s="174" t="s">
        <v>149</v>
      </c>
    </row>
    <row r="201" spans="2:65" s="12" customFormat="1">
      <c r="B201" s="172"/>
      <c r="D201" s="173" t="s">
        <v>173</v>
      </c>
      <c r="E201" s="174" t="s">
        <v>5</v>
      </c>
      <c r="F201" s="175" t="s">
        <v>295</v>
      </c>
      <c r="H201" s="176">
        <v>8.3160000000000007</v>
      </c>
      <c r="L201" s="172"/>
      <c r="M201" s="177"/>
      <c r="N201" s="178"/>
      <c r="O201" s="178"/>
      <c r="P201" s="178"/>
      <c r="Q201" s="178"/>
      <c r="R201" s="178"/>
      <c r="S201" s="178"/>
      <c r="T201" s="179"/>
      <c r="AT201" s="174" t="s">
        <v>173</v>
      </c>
      <c r="AU201" s="174" t="s">
        <v>82</v>
      </c>
      <c r="AV201" s="12" t="s">
        <v>82</v>
      </c>
      <c r="AW201" s="12" t="s">
        <v>36</v>
      </c>
      <c r="AX201" s="12" t="s">
        <v>73</v>
      </c>
      <c r="AY201" s="174" t="s">
        <v>149</v>
      </c>
    </row>
    <row r="202" spans="2:65" s="15" customFormat="1">
      <c r="B202" s="195"/>
      <c r="D202" s="173" t="s">
        <v>173</v>
      </c>
      <c r="E202" s="196" t="s">
        <v>5</v>
      </c>
      <c r="F202" s="197" t="s">
        <v>284</v>
      </c>
      <c r="H202" s="198">
        <v>112.02800000000001</v>
      </c>
      <c r="L202" s="195"/>
      <c r="M202" s="199"/>
      <c r="N202" s="200"/>
      <c r="O202" s="200"/>
      <c r="P202" s="200"/>
      <c r="Q202" s="200"/>
      <c r="R202" s="200"/>
      <c r="S202" s="200"/>
      <c r="T202" s="201"/>
      <c r="AT202" s="196" t="s">
        <v>173</v>
      </c>
      <c r="AU202" s="196" t="s">
        <v>82</v>
      </c>
      <c r="AV202" s="15" t="s">
        <v>161</v>
      </c>
      <c r="AW202" s="15" t="s">
        <v>36</v>
      </c>
      <c r="AX202" s="15" t="s">
        <v>73</v>
      </c>
      <c r="AY202" s="196" t="s">
        <v>149</v>
      </c>
    </row>
    <row r="203" spans="2:65" s="14" customFormat="1">
      <c r="B203" s="188"/>
      <c r="D203" s="173" t="s">
        <v>173</v>
      </c>
      <c r="E203" s="189" t="s">
        <v>5</v>
      </c>
      <c r="F203" s="190" t="s">
        <v>194</v>
      </c>
      <c r="H203" s="191">
        <v>735.34500000000003</v>
      </c>
      <c r="L203" s="188"/>
      <c r="M203" s="192"/>
      <c r="N203" s="193"/>
      <c r="O203" s="193"/>
      <c r="P203" s="193"/>
      <c r="Q203" s="193"/>
      <c r="R203" s="193"/>
      <c r="S203" s="193"/>
      <c r="T203" s="194"/>
      <c r="AT203" s="189" t="s">
        <v>173</v>
      </c>
      <c r="AU203" s="189" t="s">
        <v>82</v>
      </c>
      <c r="AV203" s="14" t="s">
        <v>156</v>
      </c>
      <c r="AW203" s="14" t="s">
        <v>36</v>
      </c>
      <c r="AX203" s="14" t="s">
        <v>80</v>
      </c>
      <c r="AY203" s="189" t="s">
        <v>149</v>
      </c>
    </row>
    <row r="204" spans="2:65" s="1" customFormat="1" ht="38.25" customHeight="1">
      <c r="B204" s="160"/>
      <c r="C204" s="161" t="s">
        <v>296</v>
      </c>
      <c r="D204" s="161" t="s">
        <v>151</v>
      </c>
      <c r="E204" s="162" t="s">
        <v>297</v>
      </c>
      <c r="F204" s="163" t="s">
        <v>298</v>
      </c>
      <c r="G204" s="164" t="s">
        <v>268</v>
      </c>
      <c r="H204" s="165">
        <v>220.60400000000001</v>
      </c>
      <c r="I204" s="166"/>
      <c r="J204" s="166">
        <f>ROUND(I204*H204,2)</f>
        <v>0</v>
      </c>
      <c r="K204" s="163" t="s">
        <v>155</v>
      </c>
      <c r="L204" s="39"/>
      <c r="M204" s="167" t="s">
        <v>5</v>
      </c>
      <c r="N204" s="168" t="s">
        <v>44</v>
      </c>
      <c r="O204" s="169">
        <v>0.1</v>
      </c>
      <c r="P204" s="169">
        <f>O204*H204</f>
        <v>22.060400000000001</v>
      </c>
      <c r="Q204" s="169">
        <v>0</v>
      </c>
      <c r="R204" s="169">
        <f>Q204*H204</f>
        <v>0</v>
      </c>
      <c r="S204" s="169">
        <v>0</v>
      </c>
      <c r="T204" s="170">
        <f>S204*H204</f>
        <v>0</v>
      </c>
      <c r="AR204" s="25" t="s">
        <v>156</v>
      </c>
      <c r="AT204" s="25" t="s">
        <v>151</v>
      </c>
      <c r="AU204" s="25" t="s">
        <v>82</v>
      </c>
      <c r="AY204" s="25" t="s">
        <v>149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25" t="s">
        <v>80</v>
      </c>
      <c r="BK204" s="171">
        <f>ROUND(I204*H204,2)</f>
        <v>0</v>
      </c>
      <c r="BL204" s="25" t="s">
        <v>156</v>
      </c>
      <c r="BM204" s="25" t="s">
        <v>299</v>
      </c>
    </row>
    <row r="205" spans="2:65" s="1" customFormat="1" ht="27">
      <c r="B205" s="39"/>
      <c r="D205" s="173" t="s">
        <v>179</v>
      </c>
      <c r="F205" s="180" t="s">
        <v>300</v>
      </c>
      <c r="L205" s="39"/>
      <c r="M205" s="181"/>
      <c r="N205" s="40"/>
      <c r="O205" s="40"/>
      <c r="P205" s="40"/>
      <c r="Q205" s="40"/>
      <c r="R205" s="40"/>
      <c r="S205" s="40"/>
      <c r="T205" s="68"/>
      <c r="AT205" s="25" t="s">
        <v>179</v>
      </c>
      <c r="AU205" s="25" t="s">
        <v>82</v>
      </c>
    </row>
    <row r="206" spans="2:65" s="12" customFormat="1">
      <c r="B206" s="172"/>
      <c r="D206" s="173" t="s">
        <v>173</v>
      </c>
      <c r="F206" s="175" t="s">
        <v>301</v>
      </c>
      <c r="H206" s="176">
        <v>220.60400000000001</v>
      </c>
      <c r="L206" s="172"/>
      <c r="M206" s="177"/>
      <c r="N206" s="178"/>
      <c r="O206" s="178"/>
      <c r="P206" s="178"/>
      <c r="Q206" s="178"/>
      <c r="R206" s="178"/>
      <c r="S206" s="178"/>
      <c r="T206" s="179"/>
      <c r="AT206" s="174" t="s">
        <v>173</v>
      </c>
      <c r="AU206" s="174" t="s">
        <v>82</v>
      </c>
      <c r="AV206" s="12" t="s">
        <v>82</v>
      </c>
      <c r="AW206" s="12" t="s">
        <v>6</v>
      </c>
      <c r="AX206" s="12" t="s">
        <v>80</v>
      </c>
      <c r="AY206" s="174" t="s">
        <v>149</v>
      </c>
    </row>
    <row r="207" spans="2:65" s="1" customFormat="1" ht="38.25" customHeight="1">
      <c r="B207" s="160"/>
      <c r="C207" s="161" t="s">
        <v>302</v>
      </c>
      <c r="D207" s="161" t="s">
        <v>151</v>
      </c>
      <c r="E207" s="162" t="s">
        <v>303</v>
      </c>
      <c r="F207" s="163" t="s">
        <v>304</v>
      </c>
      <c r="G207" s="164" t="s">
        <v>268</v>
      </c>
      <c r="H207" s="165">
        <v>551.50900000000001</v>
      </c>
      <c r="I207" s="166"/>
      <c r="J207" s="166">
        <f>ROUND(I207*H207,2)</f>
        <v>0</v>
      </c>
      <c r="K207" s="163" t="s">
        <v>155</v>
      </c>
      <c r="L207" s="39"/>
      <c r="M207" s="167" t="s">
        <v>5</v>
      </c>
      <c r="N207" s="168" t="s">
        <v>44</v>
      </c>
      <c r="O207" s="169">
        <v>0.75</v>
      </c>
      <c r="P207" s="169">
        <f>O207*H207</f>
        <v>413.63175000000001</v>
      </c>
      <c r="Q207" s="169">
        <v>0</v>
      </c>
      <c r="R207" s="169">
        <f>Q207*H207</f>
        <v>0</v>
      </c>
      <c r="S207" s="169">
        <v>0</v>
      </c>
      <c r="T207" s="170">
        <f>S207*H207</f>
        <v>0</v>
      </c>
      <c r="AR207" s="25" t="s">
        <v>156</v>
      </c>
      <c r="AT207" s="25" t="s">
        <v>151</v>
      </c>
      <c r="AU207" s="25" t="s">
        <v>82</v>
      </c>
      <c r="AY207" s="25" t="s">
        <v>149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25" t="s">
        <v>80</v>
      </c>
      <c r="BK207" s="171">
        <f>ROUND(I207*H207,2)</f>
        <v>0</v>
      </c>
      <c r="BL207" s="25" t="s">
        <v>156</v>
      </c>
      <c r="BM207" s="25" t="s">
        <v>305</v>
      </c>
    </row>
    <row r="208" spans="2:65" s="13" customFormat="1">
      <c r="B208" s="182"/>
      <c r="D208" s="173" t="s">
        <v>173</v>
      </c>
      <c r="E208" s="183" t="s">
        <v>5</v>
      </c>
      <c r="F208" s="184" t="s">
        <v>187</v>
      </c>
      <c r="H208" s="183" t="s">
        <v>5</v>
      </c>
      <c r="L208" s="182"/>
      <c r="M208" s="185"/>
      <c r="N208" s="186"/>
      <c r="O208" s="186"/>
      <c r="P208" s="186"/>
      <c r="Q208" s="186"/>
      <c r="R208" s="186"/>
      <c r="S208" s="186"/>
      <c r="T208" s="187"/>
      <c r="AT208" s="183" t="s">
        <v>173</v>
      </c>
      <c r="AU208" s="183" t="s">
        <v>82</v>
      </c>
      <c r="AV208" s="13" t="s">
        <v>80</v>
      </c>
      <c r="AW208" s="13" t="s">
        <v>36</v>
      </c>
      <c r="AX208" s="13" t="s">
        <v>73</v>
      </c>
      <c r="AY208" s="183" t="s">
        <v>149</v>
      </c>
    </row>
    <row r="209" spans="2:65" s="13" customFormat="1">
      <c r="B209" s="182"/>
      <c r="D209" s="173" t="s">
        <v>173</v>
      </c>
      <c r="E209" s="183" t="s">
        <v>5</v>
      </c>
      <c r="F209" s="184" t="s">
        <v>306</v>
      </c>
      <c r="H209" s="183" t="s">
        <v>5</v>
      </c>
      <c r="L209" s="182"/>
      <c r="M209" s="185"/>
      <c r="N209" s="186"/>
      <c r="O209" s="186"/>
      <c r="P209" s="186"/>
      <c r="Q209" s="186"/>
      <c r="R209" s="186"/>
      <c r="S209" s="186"/>
      <c r="T209" s="187"/>
      <c r="AT209" s="183" t="s">
        <v>173</v>
      </c>
      <c r="AU209" s="183" t="s">
        <v>82</v>
      </c>
      <c r="AV209" s="13" t="s">
        <v>80</v>
      </c>
      <c r="AW209" s="13" t="s">
        <v>36</v>
      </c>
      <c r="AX209" s="13" t="s">
        <v>73</v>
      </c>
      <c r="AY209" s="183" t="s">
        <v>149</v>
      </c>
    </row>
    <row r="210" spans="2:65" s="13" customFormat="1">
      <c r="B210" s="182"/>
      <c r="D210" s="173" t="s">
        <v>173</v>
      </c>
      <c r="E210" s="183" t="s">
        <v>5</v>
      </c>
      <c r="F210" s="184" t="s">
        <v>281</v>
      </c>
      <c r="H210" s="183" t="s">
        <v>5</v>
      </c>
      <c r="L210" s="182"/>
      <c r="M210" s="185"/>
      <c r="N210" s="186"/>
      <c r="O210" s="186"/>
      <c r="P210" s="186"/>
      <c r="Q210" s="186"/>
      <c r="R210" s="186"/>
      <c r="S210" s="186"/>
      <c r="T210" s="187"/>
      <c r="AT210" s="183" t="s">
        <v>173</v>
      </c>
      <c r="AU210" s="183" t="s">
        <v>82</v>
      </c>
      <c r="AV210" s="13" t="s">
        <v>80</v>
      </c>
      <c r="AW210" s="13" t="s">
        <v>36</v>
      </c>
      <c r="AX210" s="13" t="s">
        <v>73</v>
      </c>
      <c r="AY210" s="183" t="s">
        <v>149</v>
      </c>
    </row>
    <row r="211" spans="2:65" s="13" customFormat="1">
      <c r="B211" s="182"/>
      <c r="D211" s="173" t="s">
        <v>173</v>
      </c>
      <c r="E211" s="183" t="s">
        <v>5</v>
      </c>
      <c r="F211" s="184" t="s">
        <v>200</v>
      </c>
      <c r="H211" s="183" t="s">
        <v>5</v>
      </c>
      <c r="L211" s="182"/>
      <c r="M211" s="185"/>
      <c r="N211" s="186"/>
      <c r="O211" s="186"/>
      <c r="P211" s="186"/>
      <c r="Q211" s="186"/>
      <c r="R211" s="186"/>
      <c r="S211" s="186"/>
      <c r="T211" s="187"/>
      <c r="AT211" s="183" t="s">
        <v>173</v>
      </c>
      <c r="AU211" s="183" t="s">
        <v>82</v>
      </c>
      <c r="AV211" s="13" t="s">
        <v>80</v>
      </c>
      <c r="AW211" s="13" t="s">
        <v>36</v>
      </c>
      <c r="AX211" s="13" t="s">
        <v>73</v>
      </c>
      <c r="AY211" s="183" t="s">
        <v>149</v>
      </c>
    </row>
    <row r="212" spans="2:65" s="12" customFormat="1">
      <c r="B212" s="172"/>
      <c r="D212" s="173" t="s">
        <v>173</v>
      </c>
      <c r="E212" s="174" t="s">
        <v>5</v>
      </c>
      <c r="F212" s="175" t="s">
        <v>307</v>
      </c>
      <c r="H212" s="176">
        <v>441.52499999999998</v>
      </c>
      <c r="L212" s="172"/>
      <c r="M212" s="177"/>
      <c r="N212" s="178"/>
      <c r="O212" s="178"/>
      <c r="P212" s="178"/>
      <c r="Q212" s="178"/>
      <c r="R212" s="178"/>
      <c r="S212" s="178"/>
      <c r="T212" s="179"/>
      <c r="AT212" s="174" t="s">
        <v>173</v>
      </c>
      <c r="AU212" s="174" t="s">
        <v>82</v>
      </c>
      <c r="AV212" s="12" t="s">
        <v>82</v>
      </c>
      <c r="AW212" s="12" t="s">
        <v>36</v>
      </c>
      <c r="AX212" s="12" t="s">
        <v>73</v>
      </c>
      <c r="AY212" s="174" t="s">
        <v>149</v>
      </c>
    </row>
    <row r="213" spans="2:65" s="12" customFormat="1">
      <c r="B213" s="172"/>
      <c r="D213" s="173" t="s">
        <v>173</v>
      </c>
      <c r="E213" s="174" t="s">
        <v>5</v>
      </c>
      <c r="F213" s="175" t="s">
        <v>308</v>
      </c>
      <c r="H213" s="176">
        <v>25.963000000000001</v>
      </c>
      <c r="L213" s="172"/>
      <c r="M213" s="177"/>
      <c r="N213" s="178"/>
      <c r="O213" s="178"/>
      <c r="P213" s="178"/>
      <c r="Q213" s="178"/>
      <c r="R213" s="178"/>
      <c r="S213" s="178"/>
      <c r="T213" s="179"/>
      <c r="AT213" s="174" t="s">
        <v>173</v>
      </c>
      <c r="AU213" s="174" t="s">
        <v>82</v>
      </c>
      <c r="AV213" s="12" t="s">
        <v>82</v>
      </c>
      <c r="AW213" s="12" t="s">
        <v>36</v>
      </c>
      <c r="AX213" s="12" t="s">
        <v>73</v>
      </c>
      <c r="AY213" s="174" t="s">
        <v>149</v>
      </c>
    </row>
    <row r="214" spans="2:65" s="15" customFormat="1">
      <c r="B214" s="195"/>
      <c r="D214" s="173" t="s">
        <v>173</v>
      </c>
      <c r="E214" s="196" t="s">
        <v>5</v>
      </c>
      <c r="F214" s="197" t="s">
        <v>284</v>
      </c>
      <c r="H214" s="198">
        <v>467.488</v>
      </c>
      <c r="L214" s="195"/>
      <c r="M214" s="199"/>
      <c r="N214" s="200"/>
      <c r="O214" s="200"/>
      <c r="P214" s="200"/>
      <c r="Q214" s="200"/>
      <c r="R214" s="200"/>
      <c r="S214" s="200"/>
      <c r="T214" s="201"/>
      <c r="AT214" s="196" t="s">
        <v>173</v>
      </c>
      <c r="AU214" s="196" t="s">
        <v>82</v>
      </c>
      <c r="AV214" s="15" t="s">
        <v>161</v>
      </c>
      <c r="AW214" s="15" t="s">
        <v>36</v>
      </c>
      <c r="AX214" s="15" t="s">
        <v>73</v>
      </c>
      <c r="AY214" s="196" t="s">
        <v>149</v>
      </c>
    </row>
    <row r="215" spans="2:65" s="13" customFormat="1">
      <c r="B215" s="182"/>
      <c r="D215" s="173" t="s">
        <v>173</v>
      </c>
      <c r="E215" s="183" t="s">
        <v>5</v>
      </c>
      <c r="F215" s="184" t="s">
        <v>192</v>
      </c>
      <c r="H215" s="183" t="s">
        <v>5</v>
      </c>
      <c r="L215" s="182"/>
      <c r="M215" s="185"/>
      <c r="N215" s="186"/>
      <c r="O215" s="186"/>
      <c r="P215" s="186"/>
      <c r="Q215" s="186"/>
      <c r="R215" s="186"/>
      <c r="S215" s="186"/>
      <c r="T215" s="187"/>
      <c r="AT215" s="183" t="s">
        <v>173</v>
      </c>
      <c r="AU215" s="183" t="s">
        <v>82</v>
      </c>
      <c r="AV215" s="13" t="s">
        <v>80</v>
      </c>
      <c r="AW215" s="13" t="s">
        <v>36</v>
      </c>
      <c r="AX215" s="13" t="s">
        <v>73</v>
      </c>
      <c r="AY215" s="183" t="s">
        <v>149</v>
      </c>
    </row>
    <row r="216" spans="2:65" s="12" customFormat="1">
      <c r="B216" s="172"/>
      <c r="D216" s="173" t="s">
        <v>173</v>
      </c>
      <c r="E216" s="174" t="s">
        <v>5</v>
      </c>
      <c r="F216" s="175" t="s">
        <v>309</v>
      </c>
      <c r="H216" s="176">
        <v>77.784000000000006</v>
      </c>
      <c r="L216" s="172"/>
      <c r="M216" s="177"/>
      <c r="N216" s="178"/>
      <c r="O216" s="178"/>
      <c r="P216" s="178"/>
      <c r="Q216" s="178"/>
      <c r="R216" s="178"/>
      <c r="S216" s="178"/>
      <c r="T216" s="179"/>
      <c r="AT216" s="174" t="s">
        <v>173</v>
      </c>
      <c r="AU216" s="174" t="s">
        <v>82</v>
      </c>
      <c r="AV216" s="12" t="s">
        <v>82</v>
      </c>
      <c r="AW216" s="12" t="s">
        <v>36</v>
      </c>
      <c r="AX216" s="12" t="s">
        <v>73</v>
      </c>
      <c r="AY216" s="174" t="s">
        <v>149</v>
      </c>
    </row>
    <row r="217" spans="2:65" s="12" customFormat="1">
      <c r="B217" s="172"/>
      <c r="D217" s="173" t="s">
        <v>173</v>
      </c>
      <c r="E217" s="174" t="s">
        <v>5</v>
      </c>
      <c r="F217" s="175" t="s">
        <v>310</v>
      </c>
      <c r="H217" s="176">
        <v>6.2370000000000001</v>
      </c>
      <c r="L217" s="172"/>
      <c r="M217" s="177"/>
      <c r="N217" s="178"/>
      <c r="O217" s="178"/>
      <c r="P217" s="178"/>
      <c r="Q217" s="178"/>
      <c r="R217" s="178"/>
      <c r="S217" s="178"/>
      <c r="T217" s="179"/>
      <c r="AT217" s="174" t="s">
        <v>173</v>
      </c>
      <c r="AU217" s="174" t="s">
        <v>82</v>
      </c>
      <c r="AV217" s="12" t="s">
        <v>82</v>
      </c>
      <c r="AW217" s="12" t="s">
        <v>36</v>
      </c>
      <c r="AX217" s="12" t="s">
        <v>73</v>
      </c>
      <c r="AY217" s="174" t="s">
        <v>149</v>
      </c>
    </row>
    <row r="218" spans="2:65" s="15" customFormat="1">
      <c r="B218" s="195"/>
      <c r="D218" s="173" t="s">
        <v>173</v>
      </c>
      <c r="E218" s="196" t="s">
        <v>5</v>
      </c>
      <c r="F218" s="197" t="s">
        <v>284</v>
      </c>
      <c r="H218" s="198">
        <v>84.021000000000001</v>
      </c>
      <c r="L218" s="195"/>
      <c r="M218" s="199"/>
      <c r="N218" s="200"/>
      <c r="O218" s="200"/>
      <c r="P218" s="200"/>
      <c r="Q218" s="200"/>
      <c r="R218" s="200"/>
      <c r="S218" s="200"/>
      <c r="T218" s="201"/>
      <c r="AT218" s="196" t="s">
        <v>173</v>
      </c>
      <c r="AU218" s="196" t="s">
        <v>82</v>
      </c>
      <c r="AV218" s="15" t="s">
        <v>161</v>
      </c>
      <c r="AW218" s="15" t="s">
        <v>36</v>
      </c>
      <c r="AX218" s="15" t="s">
        <v>73</v>
      </c>
      <c r="AY218" s="196" t="s">
        <v>149</v>
      </c>
    </row>
    <row r="219" spans="2:65" s="14" customFormat="1">
      <c r="B219" s="188"/>
      <c r="D219" s="173" t="s">
        <v>173</v>
      </c>
      <c r="E219" s="189" t="s">
        <v>5</v>
      </c>
      <c r="F219" s="190" t="s">
        <v>194</v>
      </c>
      <c r="H219" s="191">
        <v>551.50900000000001</v>
      </c>
      <c r="L219" s="188"/>
      <c r="M219" s="192"/>
      <c r="N219" s="193"/>
      <c r="O219" s="193"/>
      <c r="P219" s="193"/>
      <c r="Q219" s="193"/>
      <c r="R219" s="193"/>
      <c r="S219" s="193"/>
      <c r="T219" s="194"/>
      <c r="AT219" s="189" t="s">
        <v>173</v>
      </c>
      <c r="AU219" s="189" t="s">
        <v>82</v>
      </c>
      <c r="AV219" s="14" t="s">
        <v>156</v>
      </c>
      <c r="AW219" s="14" t="s">
        <v>36</v>
      </c>
      <c r="AX219" s="14" t="s">
        <v>80</v>
      </c>
      <c r="AY219" s="189" t="s">
        <v>149</v>
      </c>
    </row>
    <row r="220" spans="2:65" s="1" customFormat="1" ht="38.25" customHeight="1">
      <c r="B220" s="160"/>
      <c r="C220" s="161" t="s">
        <v>311</v>
      </c>
      <c r="D220" s="161" t="s">
        <v>151</v>
      </c>
      <c r="E220" s="162" t="s">
        <v>312</v>
      </c>
      <c r="F220" s="163" t="s">
        <v>313</v>
      </c>
      <c r="G220" s="164" t="s">
        <v>268</v>
      </c>
      <c r="H220" s="165">
        <v>165.453</v>
      </c>
      <c r="I220" s="166"/>
      <c r="J220" s="166">
        <f>ROUND(I220*H220,2)</f>
        <v>0</v>
      </c>
      <c r="K220" s="163" t="s">
        <v>155</v>
      </c>
      <c r="L220" s="39"/>
      <c r="M220" s="167" t="s">
        <v>5</v>
      </c>
      <c r="N220" s="168" t="s">
        <v>44</v>
      </c>
      <c r="O220" s="169">
        <v>0.19800000000000001</v>
      </c>
      <c r="P220" s="169">
        <f>O220*H220</f>
        <v>32.759694000000003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AR220" s="25" t="s">
        <v>156</v>
      </c>
      <c r="AT220" s="25" t="s">
        <v>151</v>
      </c>
      <c r="AU220" s="25" t="s">
        <v>82</v>
      </c>
      <c r="AY220" s="25" t="s">
        <v>149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25" t="s">
        <v>80</v>
      </c>
      <c r="BK220" s="171">
        <f>ROUND(I220*H220,2)</f>
        <v>0</v>
      </c>
      <c r="BL220" s="25" t="s">
        <v>156</v>
      </c>
      <c r="BM220" s="25" t="s">
        <v>314</v>
      </c>
    </row>
    <row r="221" spans="2:65" s="1" customFormat="1" ht="27">
      <c r="B221" s="39"/>
      <c r="D221" s="173" t="s">
        <v>179</v>
      </c>
      <c r="F221" s="180" t="s">
        <v>300</v>
      </c>
      <c r="L221" s="39"/>
      <c r="M221" s="181"/>
      <c r="N221" s="40"/>
      <c r="O221" s="40"/>
      <c r="P221" s="40"/>
      <c r="Q221" s="40"/>
      <c r="R221" s="40"/>
      <c r="S221" s="40"/>
      <c r="T221" s="68"/>
      <c r="AT221" s="25" t="s">
        <v>179</v>
      </c>
      <c r="AU221" s="25" t="s">
        <v>82</v>
      </c>
    </row>
    <row r="222" spans="2:65" s="12" customFormat="1">
      <c r="B222" s="172"/>
      <c r="D222" s="173" t="s">
        <v>173</v>
      </c>
      <c r="F222" s="175" t="s">
        <v>315</v>
      </c>
      <c r="H222" s="176">
        <v>165.453</v>
      </c>
      <c r="L222" s="172"/>
      <c r="M222" s="177"/>
      <c r="N222" s="178"/>
      <c r="O222" s="178"/>
      <c r="P222" s="178"/>
      <c r="Q222" s="178"/>
      <c r="R222" s="178"/>
      <c r="S222" s="178"/>
      <c r="T222" s="179"/>
      <c r="AT222" s="174" t="s">
        <v>173</v>
      </c>
      <c r="AU222" s="174" t="s">
        <v>82</v>
      </c>
      <c r="AV222" s="12" t="s">
        <v>82</v>
      </c>
      <c r="AW222" s="12" t="s">
        <v>6</v>
      </c>
      <c r="AX222" s="12" t="s">
        <v>80</v>
      </c>
      <c r="AY222" s="174" t="s">
        <v>149</v>
      </c>
    </row>
    <row r="223" spans="2:65" s="1" customFormat="1" ht="38.25" customHeight="1">
      <c r="B223" s="160"/>
      <c r="C223" s="161" t="s">
        <v>316</v>
      </c>
      <c r="D223" s="161" t="s">
        <v>151</v>
      </c>
      <c r="E223" s="162" t="s">
        <v>317</v>
      </c>
      <c r="F223" s="163" t="s">
        <v>318</v>
      </c>
      <c r="G223" s="164" t="s">
        <v>268</v>
      </c>
      <c r="H223" s="165">
        <v>183.83600000000001</v>
      </c>
      <c r="I223" s="166"/>
      <c r="J223" s="166">
        <f>ROUND(I223*H223,2)</f>
        <v>0</v>
      </c>
      <c r="K223" s="163" t="s">
        <v>155</v>
      </c>
      <c r="L223" s="39"/>
      <c r="M223" s="167" t="s">
        <v>5</v>
      </c>
      <c r="N223" s="168" t="s">
        <v>44</v>
      </c>
      <c r="O223" s="169">
        <v>2.379</v>
      </c>
      <c r="P223" s="169">
        <f>O223*H223</f>
        <v>437.34584400000006</v>
      </c>
      <c r="Q223" s="169">
        <v>1.0460000000000001E-2</v>
      </c>
      <c r="R223" s="169">
        <f>Q223*H223</f>
        <v>1.9229245600000002</v>
      </c>
      <c r="S223" s="169">
        <v>0</v>
      </c>
      <c r="T223" s="170">
        <f>S223*H223</f>
        <v>0</v>
      </c>
      <c r="AR223" s="25" t="s">
        <v>156</v>
      </c>
      <c r="AT223" s="25" t="s">
        <v>151</v>
      </c>
      <c r="AU223" s="25" t="s">
        <v>82</v>
      </c>
      <c r="AY223" s="25" t="s">
        <v>149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25" t="s">
        <v>80</v>
      </c>
      <c r="BK223" s="171">
        <f>ROUND(I223*H223,2)</f>
        <v>0</v>
      </c>
      <c r="BL223" s="25" t="s">
        <v>156</v>
      </c>
      <c r="BM223" s="25" t="s">
        <v>319</v>
      </c>
    </row>
    <row r="224" spans="2:65" s="13" customFormat="1">
      <c r="B224" s="182"/>
      <c r="D224" s="173" t="s">
        <v>173</v>
      </c>
      <c r="E224" s="183" t="s">
        <v>5</v>
      </c>
      <c r="F224" s="184" t="s">
        <v>187</v>
      </c>
      <c r="H224" s="183" t="s">
        <v>5</v>
      </c>
      <c r="L224" s="182"/>
      <c r="M224" s="185"/>
      <c r="N224" s="186"/>
      <c r="O224" s="186"/>
      <c r="P224" s="186"/>
      <c r="Q224" s="186"/>
      <c r="R224" s="186"/>
      <c r="S224" s="186"/>
      <c r="T224" s="187"/>
      <c r="AT224" s="183" t="s">
        <v>173</v>
      </c>
      <c r="AU224" s="183" t="s">
        <v>82</v>
      </c>
      <c r="AV224" s="13" t="s">
        <v>80</v>
      </c>
      <c r="AW224" s="13" t="s">
        <v>36</v>
      </c>
      <c r="AX224" s="13" t="s">
        <v>73</v>
      </c>
      <c r="AY224" s="183" t="s">
        <v>149</v>
      </c>
    </row>
    <row r="225" spans="2:65" s="13" customFormat="1">
      <c r="B225" s="182"/>
      <c r="D225" s="173" t="s">
        <v>173</v>
      </c>
      <c r="E225" s="183" t="s">
        <v>5</v>
      </c>
      <c r="F225" s="184" t="s">
        <v>320</v>
      </c>
      <c r="H225" s="183" t="s">
        <v>5</v>
      </c>
      <c r="L225" s="182"/>
      <c r="M225" s="185"/>
      <c r="N225" s="186"/>
      <c r="O225" s="186"/>
      <c r="P225" s="186"/>
      <c r="Q225" s="186"/>
      <c r="R225" s="186"/>
      <c r="S225" s="186"/>
      <c r="T225" s="187"/>
      <c r="AT225" s="183" t="s">
        <v>173</v>
      </c>
      <c r="AU225" s="183" t="s">
        <v>82</v>
      </c>
      <c r="AV225" s="13" t="s">
        <v>80</v>
      </c>
      <c r="AW225" s="13" t="s">
        <v>36</v>
      </c>
      <c r="AX225" s="13" t="s">
        <v>73</v>
      </c>
      <c r="AY225" s="183" t="s">
        <v>149</v>
      </c>
    </row>
    <row r="226" spans="2:65" s="13" customFormat="1">
      <c r="B226" s="182"/>
      <c r="D226" s="173" t="s">
        <v>173</v>
      </c>
      <c r="E226" s="183" t="s">
        <v>5</v>
      </c>
      <c r="F226" s="184" t="s">
        <v>281</v>
      </c>
      <c r="H226" s="183" t="s">
        <v>5</v>
      </c>
      <c r="L226" s="182"/>
      <c r="M226" s="185"/>
      <c r="N226" s="186"/>
      <c r="O226" s="186"/>
      <c r="P226" s="186"/>
      <c r="Q226" s="186"/>
      <c r="R226" s="186"/>
      <c r="S226" s="186"/>
      <c r="T226" s="187"/>
      <c r="AT226" s="183" t="s">
        <v>173</v>
      </c>
      <c r="AU226" s="183" t="s">
        <v>82</v>
      </c>
      <c r="AV226" s="13" t="s">
        <v>80</v>
      </c>
      <c r="AW226" s="13" t="s">
        <v>36</v>
      </c>
      <c r="AX226" s="13" t="s">
        <v>73</v>
      </c>
      <c r="AY226" s="183" t="s">
        <v>149</v>
      </c>
    </row>
    <row r="227" spans="2:65" s="13" customFormat="1">
      <c r="B227" s="182"/>
      <c r="D227" s="173" t="s">
        <v>173</v>
      </c>
      <c r="E227" s="183" t="s">
        <v>5</v>
      </c>
      <c r="F227" s="184" t="s">
        <v>200</v>
      </c>
      <c r="H227" s="183" t="s">
        <v>5</v>
      </c>
      <c r="L227" s="182"/>
      <c r="M227" s="185"/>
      <c r="N227" s="186"/>
      <c r="O227" s="186"/>
      <c r="P227" s="186"/>
      <c r="Q227" s="186"/>
      <c r="R227" s="186"/>
      <c r="S227" s="186"/>
      <c r="T227" s="187"/>
      <c r="AT227" s="183" t="s">
        <v>173</v>
      </c>
      <c r="AU227" s="183" t="s">
        <v>82</v>
      </c>
      <c r="AV227" s="13" t="s">
        <v>80</v>
      </c>
      <c r="AW227" s="13" t="s">
        <v>36</v>
      </c>
      <c r="AX227" s="13" t="s">
        <v>73</v>
      </c>
      <c r="AY227" s="183" t="s">
        <v>149</v>
      </c>
    </row>
    <row r="228" spans="2:65" s="12" customFormat="1">
      <c r="B228" s="172"/>
      <c r="D228" s="173" t="s">
        <v>173</v>
      </c>
      <c r="E228" s="174" t="s">
        <v>5</v>
      </c>
      <c r="F228" s="175" t="s">
        <v>321</v>
      </c>
      <c r="H228" s="176">
        <v>147.17500000000001</v>
      </c>
      <c r="L228" s="172"/>
      <c r="M228" s="177"/>
      <c r="N228" s="178"/>
      <c r="O228" s="178"/>
      <c r="P228" s="178"/>
      <c r="Q228" s="178"/>
      <c r="R228" s="178"/>
      <c r="S228" s="178"/>
      <c r="T228" s="179"/>
      <c r="AT228" s="174" t="s">
        <v>173</v>
      </c>
      <c r="AU228" s="174" t="s">
        <v>82</v>
      </c>
      <c r="AV228" s="12" t="s">
        <v>82</v>
      </c>
      <c r="AW228" s="12" t="s">
        <v>36</v>
      </c>
      <c r="AX228" s="12" t="s">
        <v>73</v>
      </c>
      <c r="AY228" s="174" t="s">
        <v>149</v>
      </c>
    </row>
    <row r="229" spans="2:65" s="12" customFormat="1">
      <c r="B229" s="172"/>
      <c r="D229" s="173" t="s">
        <v>173</v>
      </c>
      <c r="E229" s="174" t="s">
        <v>5</v>
      </c>
      <c r="F229" s="175" t="s">
        <v>322</v>
      </c>
      <c r="H229" s="176">
        <v>8.6539999999999999</v>
      </c>
      <c r="L229" s="172"/>
      <c r="M229" s="177"/>
      <c r="N229" s="178"/>
      <c r="O229" s="178"/>
      <c r="P229" s="178"/>
      <c r="Q229" s="178"/>
      <c r="R229" s="178"/>
      <c r="S229" s="178"/>
      <c r="T229" s="179"/>
      <c r="AT229" s="174" t="s">
        <v>173</v>
      </c>
      <c r="AU229" s="174" t="s">
        <v>82</v>
      </c>
      <c r="AV229" s="12" t="s">
        <v>82</v>
      </c>
      <c r="AW229" s="12" t="s">
        <v>36</v>
      </c>
      <c r="AX229" s="12" t="s">
        <v>73</v>
      </c>
      <c r="AY229" s="174" t="s">
        <v>149</v>
      </c>
    </row>
    <row r="230" spans="2:65" s="15" customFormat="1">
      <c r="B230" s="195"/>
      <c r="D230" s="173" t="s">
        <v>173</v>
      </c>
      <c r="E230" s="196" t="s">
        <v>5</v>
      </c>
      <c r="F230" s="197" t="s">
        <v>284</v>
      </c>
      <c r="H230" s="198">
        <v>155.82900000000001</v>
      </c>
      <c r="L230" s="195"/>
      <c r="M230" s="199"/>
      <c r="N230" s="200"/>
      <c r="O230" s="200"/>
      <c r="P230" s="200"/>
      <c r="Q230" s="200"/>
      <c r="R230" s="200"/>
      <c r="S230" s="200"/>
      <c r="T230" s="201"/>
      <c r="AT230" s="196" t="s">
        <v>173</v>
      </c>
      <c r="AU230" s="196" t="s">
        <v>82</v>
      </c>
      <c r="AV230" s="15" t="s">
        <v>161</v>
      </c>
      <c r="AW230" s="15" t="s">
        <v>36</v>
      </c>
      <c r="AX230" s="15" t="s">
        <v>73</v>
      </c>
      <c r="AY230" s="196" t="s">
        <v>149</v>
      </c>
    </row>
    <row r="231" spans="2:65" s="13" customFormat="1">
      <c r="B231" s="182"/>
      <c r="D231" s="173" t="s">
        <v>173</v>
      </c>
      <c r="E231" s="183" t="s">
        <v>5</v>
      </c>
      <c r="F231" s="184" t="s">
        <v>192</v>
      </c>
      <c r="H231" s="183" t="s">
        <v>5</v>
      </c>
      <c r="L231" s="182"/>
      <c r="M231" s="185"/>
      <c r="N231" s="186"/>
      <c r="O231" s="186"/>
      <c r="P231" s="186"/>
      <c r="Q231" s="186"/>
      <c r="R231" s="186"/>
      <c r="S231" s="186"/>
      <c r="T231" s="187"/>
      <c r="AT231" s="183" t="s">
        <v>173</v>
      </c>
      <c r="AU231" s="183" t="s">
        <v>82</v>
      </c>
      <c r="AV231" s="13" t="s">
        <v>80</v>
      </c>
      <c r="AW231" s="13" t="s">
        <v>36</v>
      </c>
      <c r="AX231" s="13" t="s">
        <v>73</v>
      </c>
      <c r="AY231" s="183" t="s">
        <v>149</v>
      </c>
    </row>
    <row r="232" spans="2:65" s="12" customFormat="1">
      <c r="B232" s="172"/>
      <c r="D232" s="173" t="s">
        <v>173</v>
      </c>
      <c r="E232" s="174" t="s">
        <v>5</v>
      </c>
      <c r="F232" s="175" t="s">
        <v>323</v>
      </c>
      <c r="H232" s="176">
        <v>25.928000000000001</v>
      </c>
      <c r="L232" s="172"/>
      <c r="M232" s="177"/>
      <c r="N232" s="178"/>
      <c r="O232" s="178"/>
      <c r="P232" s="178"/>
      <c r="Q232" s="178"/>
      <c r="R232" s="178"/>
      <c r="S232" s="178"/>
      <c r="T232" s="179"/>
      <c r="AT232" s="174" t="s">
        <v>173</v>
      </c>
      <c r="AU232" s="174" t="s">
        <v>82</v>
      </c>
      <c r="AV232" s="12" t="s">
        <v>82</v>
      </c>
      <c r="AW232" s="12" t="s">
        <v>36</v>
      </c>
      <c r="AX232" s="12" t="s">
        <v>73</v>
      </c>
      <c r="AY232" s="174" t="s">
        <v>149</v>
      </c>
    </row>
    <row r="233" spans="2:65" s="12" customFormat="1">
      <c r="B233" s="172"/>
      <c r="D233" s="173" t="s">
        <v>173</v>
      </c>
      <c r="E233" s="174" t="s">
        <v>5</v>
      </c>
      <c r="F233" s="175" t="s">
        <v>324</v>
      </c>
      <c r="H233" s="176">
        <v>2.0790000000000002</v>
      </c>
      <c r="L233" s="172"/>
      <c r="M233" s="177"/>
      <c r="N233" s="178"/>
      <c r="O233" s="178"/>
      <c r="P233" s="178"/>
      <c r="Q233" s="178"/>
      <c r="R233" s="178"/>
      <c r="S233" s="178"/>
      <c r="T233" s="179"/>
      <c r="AT233" s="174" t="s">
        <v>173</v>
      </c>
      <c r="AU233" s="174" t="s">
        <v>82</v>
      </c>
      <c r="AV233" s="12" t="s">
        <v>82</v>
      </c>
      <c r="AW233" s="12" t="s">
        <v>36</v>
      </c>
      <c r="AX233" s="12" t="s">
        <v>73</v>
      </c>
      <c r="AY233" s="174" t="s">
        <v>149</v>
      </c>
    </row>
    <row r="234" spans="2:65" s="15" customFormat="1">
      <c r="B234" s="195"/>
      <c r="D234" s="173" t="s">
        <v>173</v>
      </c>
      <c r="E234" s="196" t="s">
        <v>5</v>
      </c>
      <c r="F234" s="197" t="s">
        <v>284</v>
      </c>
      <c r="H234" s="198">
        <v>28.007000000000001</v>
      </c>
      <c r="L234" s="195"/>
      <c r="M234" s="199"/>
      <c r="N234" s="200"/>
      <c r="O234" s="200"/>
      <c r="P234" s="200"/>
      <c r="Q234" s="200"/>
      <c r="R234" s="200"/>
      <c r="S234" s="200"/>
      <c r="T234" s="201"/>
      <c r="AT234" s="196" t="s">
        <v>173</v>
      </c>
      <c r="AU234" s="196" t="s">
        <v>82</v>
      </c>
      <c r="AV234" s="15" t="s">
        <v>161</v>
      </c>
      <c r="AW234" s="15" t="s">
        <v>36</v>
      </c>
      <c r="AX234" s="15" t="s">
        <v>73</v>
      </c>
      <c r="AY234" s="196" t="s">
        <v>149</v>
      </c>
    </row>
    <row r="235" spans="2:65" s="14" customFormat="1">
      <c r="B235" s="188"/>
      <c r="D235" s="173" t="s">
        <v>173</v>
      </c>
      <c r="E235" s="189" t="s">
        <v>5</v>
      </c>
      <c r="F235" s="190" t="s">
        <v>194</v>
      </c>
      <c r="H235" s="191">
        <v>183.83600000000001</v>
      </c>
      <c r="L235" s="188"/>
      <c r="M235" s="192"/>
      <c r="N235" s="193"/>
      <c r="O235" s="193"/>
      <c r="P235" s="193"/>
      <c r="Q235" s="193"/>
      <c r="R235" s="193"/>
      <c r="S235" s="193"/>
      <c r="T235" s="194"/>
      <c r="AT235" s="189" t="s">
        <v>173</v>
      </c>
      <c r="AU235" s="189" t="s">
        <v>82</v>
      </c>
      <c r="AV235" s="14" t="s">
        <v>156</v>
      </c>
      <c r="AW235" s="14" t="s">
        <v>36</v>
      </c>
      <c r="AX235" s="14" t="s">
        <v>80</v>
      </c>
      <c r="AY235" s="189" t="s">
        <v>149</v>
      </c>
    </row>
    <row r="236" spans="2:65" s="1" customFormat="1" ht="25.5" customHeight="1">
      <c r="B236" s="160"/>
      <c r="C236" s="161" t="s">
        <v>325</v>
      </c>
      <c r="D236" s="161" t="s">
        <v>151</v>
      </c>
      <c r="E236" s="162" t="s">
        <v>326</v>
      </c>
      <c r="F236" s="163" t="s">
        <v>327</v>
      </c>
      <c r="G236" s="164" t="s">
        <v>171</v>
      </c>
      <c r="H236" s="165">
        <v>3432.87</v>
      </c>
      <c r="I236" s="166"/>
      <c r="J236" s="166">
        <f>ROUND(I236*H236,2)</f>
        <v>0</v>
      </c>
      <c r="K236" s="163" t="s">
        <v>155</v>
      </c>
      <c r="L236" s="39"/>
      <c r="M236" s="167" t="s">
        <v>5</v>
      </c>
      <c r="N236" s="168" t="s">
        <v>44</v>
      </c>
      <c r="O236" s="169">
        <v>8.7999999999999995E-2</v>
      </c>
      <c r="P236" s="169">
        <f>O236*H236</f>
        <v>302.09255999999999</v>
      </c>
      <c r="Q236" s="169">
        <v>5.8E-4</v>
      </c>
      <c r="R236" s="169">
        <f>Q236*H236</f>
        <v>1.9910645999999999</v>
      </c>
      <c r="S236" s="169">
        <v>0</v>
      </c>
      <c r="T236" s="170">
        <f>S236*H236</f>
        <v>0</v>
      </c>
      <c r="AR236" s="25" t="s">
        <v>156</v>
      </c>
      <c r="AT236" s="25" t="s">
        <v>151</v>
      </c>
      <c r="AU236" s="25" t="s">
        <v>82</v>
      </c>
      <c r="AY236" s="25" t="s">
        <v>149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25" t="s">
        <v>80</v>
      </c>
      <c r="BK236" s="171">
        <f>ROUND(I236*H236,2)</f>
        <v>0</v>
      </c>
      <c r="BL236" s="25" t="s">
        <v>156</v>
      </c>
      <c r="BM236" s="25" t="s">
        <v>328</v>
      </c>
    </row>
    <row r="237" spans="2:65" s="13" customFormat="1">
      <c r="B237" s="182"/>
      <c r="D237" s="173" t="s">
        <v>173</v>
      </c>
      <c r="E237" s="183" t="s">
        <v>5</v>
      </c>
      <c r="F237" s="184" t="s">
        <v>187</v>
      </c>
      <c r="H237" s="183" t="s">
        <v>5</v>
      </c>
      <c r="L237" s="182"/>
      <c r="M237" s="185"/>
      <c r="N237" s="186"/>
      <c r="O237" s="186"/>
      <c r="P237" s="186"/>
      <c r="Q237" s="186"/>
      <c r="R237" s="186"/>
      <c r="S237" s="186"/>
      <c r="T237" s="187"/>
      <c r="AT237" s="183" t="s">
        <v>173</v>
      </c>
      <c r="AU237" s="183" t="s">
        <v>82</v>
      </c>
      <c r="AV237" s="13" t="s">
        <v>80</v>
      </c>
      <c r="AW237" s="13" t="s">
        <v>36</v>
      </c>
      <c r="AX237" s="13" t="s">
        <v>73</v>
      </c>
      <c r="AY237" s="183" t="s">
        <v>149</v>
      </c>
    </row>
    <row r="238" spans="2:65" s="13" customFormat="1">
      <c r="B238" s="182"/>
      <c r="D238" s="173" t="s">
        <v>173</v>
      </c>
      <c r="E238" s="183" t="s">
        <v>5</v>
      </c>
      <c r="F238" s="184" t="s">
        <v>281</v>
      </c>
      <c r="H238" s="183" t="s">
        <v>5</v>
      </c>
      <c r="L238" s="182"/>
      <c r="M238" s="185"/>
      <c r="N238" s="186"/>
      <c r="O238" s="186"/>
      <c r="P238" s="186"/>
      <c r="Q238" s="186"/>
      <c r="R238" s="186"/>
      <c r="S238" s="186"/>
      <c r="T238" s="187"/>
      <c r="AT238" s="183" t="s">
        <v>173</v>
      </c>
      <c r="AU238" s="183" t="s">
        <v>82</v>
      </c>
      <c r="AV238" s="13" t="s">
        <v>80</v>
      </c>
      <c r="AW238" s="13" t="s">
        <v>36</v>
      </c>
      <c r="AX238" s="13" t="s">
        <v>73</v>
      </c>
      <c r="AY238" s="183" t="s">
        <v>149</v>
      </c>
    </row>
    <row r="239" spans="2:65" s="12" customFormat="1">
      <c r="B239" s="172"/>
      <c r="D239" s="173" t="s">
        <v>173</v>
      </c>
      <c r="E239" s="174" t="s">
        <v>5</v>
      </c>
      <c r="F239" s="175" t="s">
        <v>329</v>
      </c>
      <c r="H239" s="176">
        <v>2853.27</v>
      </c>
      <c r="L239" s="172"/>
      <c r="M239" s="177"/>
      <c r="N239" s="178"/>
      <c r="O239" s="178"/>
      <c r="P239" s="178"/>
      <c r="Q239" s="178"/>
      <c r="R239" s="178"/>
      <c r="S239" s="178"/>
      <c r="T239" s="179"/>
      <c r="AT239" s="174" t="s">
        <v>173</v>
      </c>
      <c r="AU239" s="174" t="s">
        <v>82</v>
      </c>
      <c r="AV239" s="12" t="s">
        <v>82</v>
      </c>
      <c r="AW239" s="12" t="s">
        <v>36</v>
      </c>
      <c r="AX239" s="12" t="s">
        <v>73</v>
      </c>
      <c r="AY239" s="174" t="s">
        <v>149</v>
      </c>
    </row>
    <row r="240" spans="2:65" s="12" customFormat="1">
      <c r="B240" s="172"/>
      <c r="D240" s="173" t="s">
        <v>173</v>
      </c>
      <c r="E240" s="174" t="s">
        <v>5</v>
      </c>
      <c r="F240" s="175" t="s">
        <v>330</v>
      </c>
      <c r="H240" s="176">
        <v>579.6</v>
      </c>
      <c r="L240" s="172"/>
      <c r="M240" s="177"/>
      <c r="N240" s="178"/>
      <c r="O240" s="178"/>
      <c r="P240" s="178"/>
      <c r="Q240" s="178"/>
      <c r="R240" s="178"/>
      <c r="S240" s="178"/>
      <c r="T240" s="179"/>
      <c r="AT240" s="174" t="s">
        <v>173</v>
      </c>
      <c r="AU240" s="174" t="s">
        <v>82</v>
      </c>
      <c r="AV240" s="12" t="s">
        <v>82</v>
      </c>
      <c r="AW240" s="12" t="s">
        <v>36</v>
      </c>
      <c r="AX240" s="12" t="s">
        <v>73</v>
      </c>
      <c r="AY240" s="174" t="s">
        <v>149</v>
      </c>
    </row>
    <row r="241" spans="2:65" s="14" customFormat="1">
      <c r="B241" s="188"/>
      <c r="D241" s="173" t="s">
        <v>173</v>
      </c>
      <c r="E241" s="189" t="s">
        <v>5</v>
      </c>
      <c r="F241" s="190" t="s">
        <v>194</v>
      </c>
      <c r="H241" s="191">
        <v>3432.87</v>
      </c>
      <c r="L241" s="188"/>
      <c r="M241" s="192"/>
      <c r="N241" s="193"/>
      <c r="O241" s="193"/>
      <c r="P241" s="193"/>
      <c r="Q241" s="193"/>
      <c r="R241" s="193"/>
      <c r="S241" s="193"/>
      <c r="T241" s="194"/>
      <c r="AT241" s="189" t="s">
        <v>173</v>
      </c>
      <c r="AU241" s="189" t="s">
        <v>82</v>
      </c>
      <c r="AV241" s="14" t="s">
        <v>156</v>
      </c>
      <c r="AW241" s="14" t="s">
        <v>36</v>
      </c>
      <c r="AX241" s="14" t="s">
        <v>80</v>
      </c>
      <c r="AY241" s="189" t="s">
        <v>149</v>
      </c>
    </row>
    <row r="242" spans="2:65" s="1" customFormat="1" ht="25.5" customHeight="1">
      <c r="B242" s="160"/>
      <c r="C242" s="161" t="s">
        <v>331</v>
      </c>
      <c r="D242" s="161" t="s">
        <v>151</v>
      </c>
      <c r="E242" s="162" t="s">
        <v>332</v>
      </c>
      <c r="F242" s="163" t="s">
        <v>333</v>
      </c>
      <c r="G242" s="164" t="s">
        <v>171</v>
      </c>
      <c r="H242" s="165">
        <v>3432.87</v>
      </c>
      <c r="I242" s="166"/>
      <c r="J242" s="166">
        <f>ROUND(I242*H242,2)</f>
        <v>0</v>
      </c>
      <c r="K242" s="163" t="s">
        <v>155</v>
      </c>
      <c r="L242" s="39"/>
      <c r="M242" s="167" t="s">
        <v>5</v>
      </c>
      <c r="N242" s="168" t="s">
        <v>44</v>
      </c>
      <c r="O242" s="169">
        <v>8.5000000000000006E-2</v>
      </c>
      <c r="P242" s="169">
        <f>O242*H242</f>
        <v>291.79395</v>
      </c>
      <c r="Q242" s="169">
        <v>0</v>
      </c>
      <c r="R242" s="169">
        <f>Q242*H242</f>
        <v>0</v>
      </c>
      <c r="S242" s="169">
        <v>0</v>
      </c>
      <c r="T242" s="170">
        <f>S242*H242</f>
        <v>0</v>
      </c>
      <c r="AR242" s="25" t="s">
        <v>156</v>
      </c>
      <c r="AT242" s="25" t="s">
        <v>151</v>
      </c>
      <c r="AU242" s="25" t="s">
        <v>82</v>
      </c>
      <c r="AY242" s="25" t="s">
        <v>149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25" t="s">
        <v>80</v>
      </c>
      <c r="BK242" s="171">
        <f>ROUND(I242*H242,2)</f>
        <v>0</v>
      </c>
      <c r="BL242" s="25" t="s">
        <v>156</v>
      </c>
      <c r="BM242" s="25" t="s">
        <v>334</v>
      </c>
    </row>
    <row r="243" spans="2:65" s="13" customFormat="1">
      <c r="B243" s="182"/>
      <c r="D243" s="173" t="s">
        <v>173</v>
      </c>
      <c r="E243" s="183" t="s">
        <v>5</v>
      </c>
      <c r="F243" s="184" t="s">
        <v>335</v>
      </c>
      <c r="H243" s="183" t="s">
        <v>5</v>
      </c>
      <c r="L243" s="182"/>
      <c r="M243" s="185"/>
      <c r="N243" s="186"/>
      <c r="O243" s="186"/>
      <c r="P243" s="186"/>
      <c r="Q243" s="186"/>
      <c r="R243" s="186"/>
      <c r="S243" s="186"/>
      <c r="T243" s="187"/>
      <c r="AT243" s="183" t="s">
        <v>173</v>
      </c>
      <c r="AU243" s="183" t="s">
        <v>82</v>
      </c>
      <c r="AV243" s="13" t="s">
        <v>80</v>
      </c>
      <c r="AW243" s="13" t="s">
        <v>36</v>
      </c>
      <c r="AX243" s="13" t="s">
        <v>73</v>
      </c>
      <c r="AY243" s="183" t="s">
        <v>149</v>
      </c>
    </row>
    <row r="244" spans="2:65" s="12" customFormat="1">
      <c r="B244" s="172"/>
      <c r="D244" s="173" t="s">
        <v>173</v>
      </c>
      <c r="E244" s="174" t="s">
        <v>5</v>
      </c>
      <c r="F244" s="175" t="s">
        <v>329</v>
      </c>
      <c r="H244" s="176">
        <v>2853.27</v>
      </c>
      <c r="L244" s="172"/>
      <c r="M244" s="177"/>
      <c r="N244" s="178"/>
      <c r="O244" s="178"/>
      <c r="P244" s="178"/>
      <c r="Q244" s="178"/>
      <c r="R244" s="178"/>
      <c r="S244" s="178"/>
      <c r="T244" s="179"/>
      <c r="AT244" s="174" t="s">
        <v>173</v>
      </c>
      <c r="AU244" s="174" t="s">
        <v>82</v>
      </c>
      <c r="AV244" s="12" t="s">
        <v>82</v>
      </c>
      <c r="AW244" s="12" t="s">
        <v>36</v>
      </c>
      <c r="AX244" s="12" t="s">
        <v>73</v>
      </c>
      <c r="AY244" s="174" t="s">
        <v>149</v>
      </c>
    </row>
    <row r="245" spans="2:65" s="12" customFormat="1">
      <c r="B245" s="172"/>
      <c r="D245" s="173" t="s">
        <v>173</v>
      </c>
      <c r="E245" s="174" t="s">
        <v>5</v>
      </c>
      <c r="F245" s="175" t="s">
        <v>330</v>
      </c>
      <c r="H245" s="176">
        <v>579.6</v>
      </c>
      <c r="L245" s="172"/>
      <c r="M245" s="177"/>
      <c r="N245" s="178"/>
      <c r="O245" s="178"/>
      <c r="P245" s="178"/>
      <c r="Q245" s="178"/>
      <c r="R245" s="178"/>
      <c r="S245" s="178"/>
      <c r="T245" s="179"/>
      <c r="AT245" s="174" t="s">
        <v>173</v>
      </c>
      <c r="AU245" s="174" t="s">
        <v>82</v>
      </c>
      <c r="AV245" s="12" t="s">
        <v>82</v>
      </c>
      <c r="AW245" s="12" t="s">
        <v>36</v>
      </c>
      <c r="AX245" s="12" t="s">
        <v>73</v>
      </c>
      <c r="AY245" s="174" t="s">
        <v>149</v>
      </c>
    </row>
    <row r="246" spans="2:65" s="14" customFormat="1">
      <c r="B246" s="188"/>
      <c r="D246" s="173" t="s">
        <v>173</v>
      </c>
      <c r="E246" s="189" t="s">
        <v>5</v>
      </c>
      <c r="F246" s="190" t="s">
        <v>194</v>
      </c>
      <c r="H246" s="191">
        <v>3432.87</v>
      </c>
      <c r="L246" s="188"/>
      <c r="M246" s="192"/>
      <c r="N246" s="193"/>
      <c r="O246" s="193"/>
      <c r="P246" s="193"/>
      <c r="Q246" s="193"/>
      <c r="R246" s="193"/>
      <c r="S246" s="193"/>
      <c r="T246" s="194"/>
      <c r="AT246" s="189" t="s">
        <v>173</v>
      </c>
      <c r="AU246" s="189" t="s">
        <v>82</v>
      </c>
      <c r="AV246" s="14" t="s">
        <v>156</v>
      </c>
      <c r="AW246" s="14" t="s">
        <v>36</v>
      </c>
      <c r="AX246" s="14" t="s">
        <v>80</v>
      </c>
      <c r="AY246" s="189" t="s">
        <v>149</v>
      </c>
    </row>
    <row r="247" spans="2:65" s="1" customFormat="1" ht="38.25" customHeight="1">
      <c r="B247" s="160"/>
      <c r="C247" s="161" t="s">
        <v>336</v>
      </c>
      <c r="D247" s="161" t="s">
        <v>151</v>
      </c>
      <c r="E247" s="162" t="s">
        <v>337</v>
      </c>
      <c r="F247" s="163" t="s">
        <v>338</v>
      </c>
      <c r="G247" s="164" t="s">
        <v>268</v>
      </c>
      <c r="H247" s="165">
        <v>909.99</v>
      </c>
      <c r="I247" s="166"/>
      <c r="J247" s="166">
        <f>ROUND(I247*H247,2)</f>
        <v>0</v>
      </c>
      <c r="K247" s="163" t="s">
        <v>155</v>
      </c>
      <c r="L247" s="39"/>
      <c r="M247" s="167" t="s">
        <v>5</v>
      </c>
      <c r="N247" s="168" t="s">
        <v>44</v>
      </c>
      <c r="O247" s="169">
        <v>0.51900000000000002</v>
      </c>
      <c r="P247" s="169">
        <f>O247*H247</f>
        <v>472.28480999999999</v>
      </c>
      <c r="Q247" s="169">
        <v>0</v>
      </c>
      <c r="R247" s="169">
        <f>Q247*H247</f>
        <v>0</v>
      </c>
      <c r="S247" s="169">
        <v>0</v>
      </c>
      <c r="T247" s="170">
        <f>S247*H247</f>
        <v>0</v>
      </c>
      <c r="AR247" s="25" t="s">
        <v>156</v>
      </c>
      <c r="AT247" s="25" t="s">
        <v>151</v>
      </c>
      <c r="AU247" s="25" t="s">
        <v>82</v>
      </c>
      <c r="AY247" s="25" t="s">
        <v>149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25" t="s">
        <v>80</v>
      </c>
      <c r="BK247" s="171">
        <f>ROUND(I247*H247,2)</f>
        <v>0</v>
      </c>
      <c r="BL247" s="25" t="s">
        <v>156</v>
      </c>
      <c r="BM247" s="25" t="s">
        <v>339</v>
      </c>
    </row>
    <row r="248" spans="2:65" s="1" customFormat="1" ht="40.5">
      <c r="B248" s="39"/>
      <c r="D248" s="173" t="s">
        <v>179</v>
      </c>
      <c r="F248" s="180" t="s">
        <v>340</v>
      </c>
      <c r="L248" s="39"/>
      <c r="M248" s="181"/>
      <c r="N248" s="40"/>
      <c r="O248" s="40"/>
      <c r="P248" s="40"/>
      <c r="Q248" s="40"/>
      <c r="R248" s="40"/>
      <c r="S248" s="40"/>
      <c r="T248" s="68"/>
      <c r="AT248" s="25" t="s">
        <v>179</v>
      </c>
      <c r="AU248" s="25" t="s">
        <v>82</v>
      </c>
    </row>
    <row r="249" spans="2:65" s="12" customFormat="1">
      <c r="B249" s="172"/>
      <c r="D249" s="173" t="s">
        <v>173</v>
      </c>
      <c r="E249" s="174" t="s">
        <v>5</v>
      </c>
      <c r="F249" s="175" t="s">
        <v>341</v>
      </c>
      <c r="H249" s="176">
        <v>771.35500000000002</v>
      </c>
      <c r="L249" s="172"/>
      <c r="M249" s="177"/>
      <c r="N249" s="178"/>
      <c r="O249" s="178"/>
      <c r="P249" s="178"/>
      <c r="Q249" s="178"/>
      <c r="R249" s="178"/>
      <c r="S249" s="178"/>
      <c r="T249" s="179"/>
      <c r="AT249" s="174" t="s">
        <v>173</v>
      </c>
      <c r="AU249" s="174" t="s">
        <v>82</v>
      </c>
      <c r="AV249" s="12" t="s">
        <v>82</v>
      </c>
      <c r="AW249" s="12" t="s">
        <v>36</v>
      </c>
      <c r="AX249" s="12" t="s">
        <v>73</v>
      </c>
      <c r="AY249" s="174" t="s">
        <v>149</v>
      </c>
    </row>
    <row r="250" spans="2:65" s="12" customFormat="1">
      <c r="B250" s="172"/>
      <c r="D250" s="173" t="s">
        <v>173</v>
      </c>
      <c r="E250" s="174" t="s">
        <v>5</v>
      </c>
      <c r="F250" s="175" t="s">
        <v>342</v>
      </c>
      <c r="H250" s="176">
        <v>138.63499999999999</v>
      </c>
      <c r="L250" s="172"/>
      <c r="M250" s="177"/>
      <c r="N250" s="178"/>
      <c r="O250" s="178"/>
      <c r="P250" s="178"/>
      <c r="Q250" s="178"/>
      <c r="R250" s="178"/>
      <c r="S250" s="178"/>
      <c r="T250" s="179"/>
      <c r="AT250" s="174" t="s">
        <v>173</v>
      </c>
      <c r="AU250" s="174" t="s">
        <v>82</v>
      </c>
      <c r="AV250" s="12" t="s">
        <v>82</v>
      </c>
      <c r="AW250" s="12" t="s">
        <v>36</v>
      </c>
      <c r="AX250" s="12" t="s">
        <v>73</v>
      </c>
      <c r="AY250" s="174" t="s">
        <v>149</v>
      </c>
    </row>
    <row r="251" spans="2:65" s="14" customFormat="1">
      <c r="B251" s="188"/>
      <c r="D251" s="173" t="s">
        <v>173</v>
      </c>
      <c r="E251" s="189" t="s">
        <v>5</v>
      </c>
      <c r="F251" s="190" t="s">
        <v>194</v>
      </c>
      <c r="H251" s="191">
        <v>909.99</v>
      </c>
      <c r="L251" s="188"/>
      <c r="M251" s="192"/>
      <c r="N251" s="193"/>
      <c r="O251" s="193"/>
      <c r="P251" s="193"/>
      <c r="Q251" s="193"/>
      <c r="R251" s="193"/>
      <c r="S251" s="193"/>
      <c r="T251" s="194"/>
      <c r="AT251" s="189" t="s">
        <v>173</v>
      </c>
      <c r="AU251" s="189" t="s">
        <v>82</v>
      </c>
      <c r="AV251" s="14" t="s">
        <v>156</v>
      </c>
      <c r="AW251" s="14" t="s">
        <v>36</v>
      </c>
      <c r="AX251" s="14" t="s">
        <v>80</v>
      </c>
      <c r="AY251" s="189" t="s">
        <v>149</v>
      </c>
    </row>
    <row r="252" spans="2:65" s="1" customFormat="1" ht="38.25" customHeight="1">
      <c r="B252" s="160"/>
      <c r="C252" s="161" t="s">
        <v>343</v>
      </c>
      <c r="D252" s="161" t="s">
        <v>151</v>
      </c>
      <c r="E252" s="162" t="s">
        <v>344</v>
      </c>
      <c r="F252" s="163" t="s">
        <v>345</v>
      </c>
      <c r="G252" s="164" t="s">
        <v>268</v>
      </c>
      <c r="H252" s="165">
        <v>101.11</v>
      </c>
      <c r="I252" s="166"/>
      <c r="J252" s="166">
        <f>ROUND(I252*H252,2)</f>
        <v>0</v>
      </c>
      <c r="K252" s="163" t="s">
        <v>155</v>
      </c>
      <c r="L252" s="39"/>
      <c r="M252" s="167" t="s">
        <v>5</v>
      </c>
      <c r="N252" s="168" t="s">
        <v>44</v>
      </c>
      <c r="O252" s="169">
        <v>0.72899999999999998</v>
      </c>
      <c r="P252" s="169">
        <f>O252*H252</f>
        <v>73.709189999999992</v>
      </c>
      <c r="Q252" s="169">
        <v>0</v>
      </c>
      <c r="R252" s="169">
        <f>Q252*H252</f>
        <v>0</v>
      </c>
      <c r="S252" s="169">
        <v>0</v>
      </c>
      <c r="T252" s="170">
        <f>S252*H252</f>
        <v>0</v>
      </c>
      <c r="AR252" s="25" t="s">
        <v>156</v>
      </c>
      <c r="AT252" s="25" t="s">
        <v>151</v>
      </c>
      <c r="AU252" s="25" t="s">
        <v>82</v>
      </c>
      <c r="AY252" s="25" t="s">
        <v>149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25" t="s">
        <v>80</v>
      </c>
      <c r="BK252" s="171">
        <f>ROUND(I252*H252,2)</f>
        <v>0</v>
      </c>
      <c r="BL252" s="25" t="s">
        <v>156</v>
      </c>
      <c r="BM252" s="25" t="s">
        <v>346</v>
      </c>
    </row>
    <row r="253" spans="2:65" s="1" customFormat="1" ht="40.5">
      <c r="B253" s="39"/>
      <c r="D253" s="173" t="s">
        <v>179</v>
      </c>
      <c r="F253" s="180" t="s">
        <v>340</v>
      </c>
      <c r="L253" s="39"/>
      <c r="M253" s="181"/>
      <c r="N253" s="40"/>
      <c r="O253" s="40"/>
      <c r="P253" s="40"/>
      <c r="Q253" s="40"/>
      <c r="R253" s="40"/>
      <c r="S253" s="40"/>
      <c r="T253" s="68"/>
      <c r="AT253" s="25" t="s">
        <v>179</v>
      </c>
      <c r="AU253" s="25" t="s">
        <v>82</v>
      </c>
    </row>
    <row r="254" spans="2:65" s="12" customFormat="1">
      <c r="B254" s="172"/>
      <c r="D254" s="173" t="s">
        <v>173</v>
      </c>
      <c r="E254" s="174" t="s">
        <v>5</v>
      </c>
      <c r="F254" s="175" t="s">
        <v>347</v>
      </c>
      <c r="H254" s="176">
        <v>85.706000000000003</v>
      </c>
      <c r="L254" s="172"/>
      <c r="M254" s="177"/>
      <c r="N254" s="178"/>
      <c r="O254" s="178"/>
      <c r="P254" s="178"/>
      <c r="Q254" s="178"/>
      <c r="R254" s="178"/>
      <c r="S254" s="178"/>
      <c r="T254" s="179"/>
      <c r="AT254" s="174" t="s">
        <v>173</v>
      </c>
      <c r="AU254" s="174" t="s">
        <v>82</v>
      </c>
      <c r="AV254" s="12" t="s">
        <v>82</v>
      </c>
      <c r="AW254" s="12" t="s">
        <v>36</v>
      </c>
      <c r="AX254" s="12" t="s">
        <v>73</v>
      </c>
      <c r="AY254" s="174" t="s">
        <v>149</v>
      </c>
    </row>
    <row r="255" spans="2:65" s="12" customFormat="1">
      <c r="B255" s="172"/>
      <c r="D255" s="173" t="s">
        <v>173</v>
      </c>
      <c r="E255" s="174" t="s">
        <v>5</v>
      </c>
      <c r="F255" s="175" t="s">
        <v>348</v>
      </c>
      <c r="H255" s="176">
        <v>15.404</v>
      </c>
      <c r="L255" s="172"/>
      <c r="M255" s="177"/>
      <c r="N255" s="178"/>
      <c r="O255" s="178"/>
      <c r="P255" s="178"/>
      <c r="Q255" s="178"/>
      <c r="R255" s="178"/>
      <c r="S255" s="178"/>
      <c r="T255" s="179"/>
      <c r="AT255" s="174" t="s">
        <v>173</v>
      </c>
      <c r="AU255" s="174" t="s">
        <v>82</v>
      </c>
      <c r="AV255" s="12" t="s">
        <v>82</v>
      </c>
      <c r="AW255" s="12" t="s">
        <v>36</v>
      </c>
      <c r="AX255" s="12" t="s">
        <v>73</v>
      </c>
      <c r="AY255" s="174" t="s">
        <v>149</v>
      </c>
    </row>
    <row r="256" spans="2:65" s="14" customFormat="1">
      <c r="B256" s="188"/>
      <c r="D256" s="173" t="s">
        <v>173</v>
      </c>
      <c r="E256" s="189" t="s">
        <v>5</v>
      </c>
      <c r="F256" s="190" t="s">
        <v>194</v>
      </c>
      <c r="H256" s="191">
        <v>101.11</v>
      </c>
      <c r="L256" s="188"/>
      <c r="M256" s="192"/>
      <c r="N256" s="193"/>
      <c r="O256" s="193"/>
      <c r="P256" s="193"/>
      <c r="Q256" s="193"/>
      <c r="R256" s="193"/>
      <c r="S256" s="193"/>
      <c r="T256" s="194"/>
      <c r="AT256" s="189" t="s">
        <v>173</v>
      </c>
      <c r="AU256" s="189" t="s">
        <v>82</v>
      </c>
      <c r="AV256" s="14" t="s">
        <v>156</v>
      </c>
      <c r="AW256" s="14" t="s">
        <v>36</v>
      </c>
      <c r="AX256" s="14" t="s">
        <v>80</v>
      </c>
      <c r="AY256" s="189" t="s">
        <v>149</v>
      </c>
    </row>
    <row r="257" spans="2:65" s="1" customFormat="1" ht="38.25" customHeight="1">
      <c r="B257" s="160"/>
      <c r="C257" s="161" t="s">
        <v>349</v>
      </c>
      <c r="D257" s="161" t="s">
        <v>151</v>
      </c>
      <c r="E257" s="162" t="s">
        <v>350</v>
      </c>
      <c r="F257" s="163" t="s">
        <v>351</v>
      </c>
      <c r="G257" s="164" t="s">
        <v>268</v>
      </c>
      <c r="H257" s="165">
        <v>322.45999999999998</v>
      </c>
      <c r="I257" s="166"/>
      <c r="J257" s="166">
        <f>ROUND(I257*H257,2)</f>
        <v>0</v>
      </c>
      <c r="K257" s="163" t="s">
        <v>155</v>
      </c>
      <c r="L257" s="39"/>
      <c r="M257" s="167" t="s">
        <v>5</v>
      </c>
      <c r="N257" s="168" t="s">
        <v>44</v>
      </c>
      <c r="O257" s="169">
        <v>4.3999999999999997E-2</v>
      </c>
      <c r="P257" s="169">
        <f>O257*H257</f>
        <v>14.188239999999999</v>
      </c>
      <c r="Q257" s="169">
        <v>0</v>
      </c>
      <c r="R257" s="169">
        <f>Q257*H257</f>
        <v>0</v>
      </c>
      <c r="S257" s="169">
        <v>0</v>
      </c>
      <c r="T257" s="170">
        <f>S257*H257</f>
        <v>0</v>
      </c>
      <c r="AR257" s="25" t="s">
        <v>156</v>
      </c>
      <c r="AT257" s="25" t="s">
        <v>151</v>
      </c>
      <c r="AU257" s="25" t="s">
        <v>82</v>
      </c>
      <c r="AY257" s="25" t="s">
        <v>149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25" t="s">
        <v>80</v>
      </c>
      <c r="BK257" s="171">
        <f>ROUND(I257*H257,2)</f>
        <v>0</v>
      </c>
      <c r="BL257" s="25" t="s">
        <v>156</v>
      </c>
      <c r="BM257" s="25" t="s">
        <v>352</v>
      </c>
    </row>
    <row r="258" spans="2:65" s="13" customFormat="1">
      <c r="B258" s="182"/>
      <c r="D258" s="173" t="s">
        <v>173</v>
      </c>
      <c r="E258" s="183" t="s">
        <v>5</v>
      </c>
      <c r="F258" s="184" t="s">
        <v>353</v>
      </c>
      <c r="H258" s="183" t="s">
        <v>5</v>
      </c>
      <c r="L258" s="182"/>
      <c r="M258" s="185"/>
      <c r="N258" s="186"/>
      <c r="O258" s="186"/>
      <c r="P258" s="186"/>
      <c r="Q258" s="186"/>
      <c r="R258" s="186"/>
      <c r="S258" s="186"/>
      <c r="T258" s="187"/>
      <c r="AT258" s="183" t="s">
        <v>173</v>
      </c>
      <c r="AU258" s="183" t="s">
        <v>82</v>
      </c>
      <c r="AV258" s="13" t="s">
        <v>80</v>
      </c>
      <c r="AW258" s="13" t="s">
        <v>36</v>
      </c>
      <c r="AX258" s="13" t="s">
        <v>73</v>
      </c>
      <c r="AY258" s="183" t="s">
        <v>149</v>
      </c>
    </row>
    <row r="259" spans="2:65" s="12" customFormat="1">
      <c r="B259" s="172"/>
      <c r="D259" s="173" t="s">
        <v>173</v>
      </c>
      <c r="E259" s="174" t="s">
        <v>5</v>
      </c>
      <c r="F259" s="175" t="s">
        <v>354</v>
      </c>
      <c r="H259" s="176">
        <v>322.45999999999998</v>
      </c>
      <c r="L259" s="172"/>
      <c r="M259" s="177"/>
      <c r="N259" s="178"/>
      <c r="O259" s="178"/>
      <c r="P259" s="178"/>
      <c r="Q259" s="178"/>
      <c r="R259" s="178"/>
      <c r="S259" s="178"/>
      <c r="T259" s="179"/>
      <c r="AT259" s="174" t="s">
        <v>173</v>
      </c>
      <c r="AU259" s="174" t="s">
        <v>82</v>
      </c>
      <c r="AV259" s="12" t="s">
        <v>82</v>
      </c>
      <c r="AW259" s="12" t="s">
        <v>36</v>
      </c>
      <c r="AX259" s="12" t="s">
        <v>80</v>
      </c>
      <c r="AY259" s="174" t="s">
        <v>149</v>
      </c>
    </row>
    <row r="260" spans="2:65" s="1" customFormat="1" ht="25.5" customHeight="1">
      <c r="B260" s="160"/>
      <c r="C260" s="161" t="s">
        <v>355</v>
      </c>
      <c r="D260" s="161" t="s">
        <v>151</v>
      </c>
      <c r="E260" s="162" t="s">
        <v>356</v>
      </c>
      <c r="F260" s="163" t="s">
        <v>357</v>
      </c>
      <c r="G260" s="164" t="s">
        <v>154</v>
      </c>
      <c r="H260" s="165">
        <v>2</v>
      </c>
      <c r="I260" s="166"/>
      <c r="J260" s="166">
        <f>ROUND(I260*H260,2)</f>
        <v>0</v>
      </c>
      <c r="K260" s="163" t="s">
        <v>155</v>
      </c>
      <c r="L260" s="39"/>
      <c r="M260" s="167" t="s">
        <v>5</v>
      </c>
      <c r="N260" s="168" t="s">
        <v>44</v>
      </c>
      <c r="O260" s="169">
        <v>0.45200000000000001</v>
      </c>
      <c r="P260" s="169">
        <f>O260*H260</f>
        <v>0.90400000000000003</v>
      </c>
      <c r="Q260" s="169">
        <v>0</v>
      </c>
      <c r="R260" s="169">
        <f>Q260*H260</f>
        <v>0</v>
      </c>
      <c r="S260" s="169">
        <v>0</v>
      </c>
      <c r="T260" s="170">
        <f>S260*H260</f>
        <v>0</v>
      </c>
      <c r="AR260" s="25" t="s">
        <v>156</v>
      </c>
      <c r="AT260" s="25" t="s">
        <v>151</v>
      </c>
      <c r="AU260" s="25" t="s">
        <v>82</v>
      </c>
      <c r="AY260" s="25" t="s">
        <v>149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25" t="s">
        <v>80</v>
      </c>
      <c r="BK260" s="171">
        <f>ROUND(I260*H260,2)</f>
        <v>0</v>
      </c>
      <c r="BL260" s="25" t="s">
        <v>156</v>
      </c>
      <c r="BM260" s="25" t="s">
        <v>358</v>
      </c>
    </row>
    <row r="261" spans="2:65" s="1" customFormat="1" ht="38.25" customHeight="1">
      <c r="B261" s="160"/>
      <c r="C261" s="161" t="s">
        <v>359</v>
      </c>
      <c r="D261" s="161" t="s">
        <v>151</v>
      </c>
      <c r="E261" s="162" t="s">
        <v>360</v>
      </c>
      <c r="F261" s="163" t="s">
        <v>361</v>
      </c>
      <c r="G261" s="164" t="s">
        <v>154</v>
      </c>
      <c r="H261" s="165">
        <v>4</v>
      </c>
      <c r="I261" s="166"/>
      <c r="J261" s="166">
        <f>ROUND(I261*H261,2)</f>
        <v>0</v>
      </c>
      <c r="K261" s="163" t="s">
        <v>155</v>
      </c>
      <c r="L261" s="39"/>
      <c r="M261" s="167" t="s">
        <v>5</v>
      </c>
      <c r="N261" s="168" t="s">
        <v>44</v>
      </c>
      <c r="O261" s="169">
        <v>8.9999999999999993E-3</v>
      </c>
      <c r="P261" s="169">
        <f>O261*H261</f>
        <v>3.5999999999999997E-2</v>
      </c>
      <c r="Q261" s="169">
        <v>0</v>
      </c>
      <c r="R261" s="169">
        <f>Q261*H261</f>
        <v>0</v>
      </c>
      <c r="S261" s="169">
        <v>0</v>
      </c>
      <c r="T261" s="170">
        <f>S261*H261</f>
        <v>0</v>
      </c>
      <c r="AR261" s="25" t="s">
        <v>156</v>
      </c>
      <c r="AT261" s="25" t="s">
        <v>151</v>
      </c>
      <c r="AU261" s="25" t="s">
        <v>82</v>
      </c>
      <c r="AY261" s="25" t="s">
        <v>149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25" t="s">
        <v>80</v>
      </c>
      <c r="BK261" s="171">
        <f>ROUND(I261*H261,2)</f>
        <v>0</v>
      </c>
      <c r="BL261" s="25" t="s">
        <v>156</v>
      </c>
      <c r="BM261" s="25" t="s">
        <v>362</v>
      </c>
    </row>
    <row r="262" spans="2:65" s="12" customFormat="1">
      <c r="B262" s="172"/>
      <c r="D262" s="173" t="s">
        <v>173</v>
      </c>
      <c r="E262" s="174" t="s">
        <v>5</v>
      </c>
      <c r="F262" s="175" t="s">
        <v>363</v>
      </c>
      <c r="H262" s="176">
        <v>4</v>
      </c>
      <c r="L262" s="172"/>
      <c r="M262" s="177"/>
      <c r="N262" s="178"/>
      <c r="O262" s="178"/>
      <c r="P262" s="178"/>
      <c r="Q262" s="178"/>
      <c r="R262" s="178"/>
      <c r="S262" s="178"/>
      <c r="T262" s="179"/>
      <c r="AT262" s="174" t="s">
        <v>173</v>
      </c>
      <c r="AU262" s="174" t="s">
        <v>82</v>
      </c>
      <c r="AV262" s="12" t="s">
        <v>82</v>
      </c>
      <c r="AW262" s="12" t="s">
        <v>36</v>
      </c>
      <c r="AX262" s="12" t="s">
        <v>80</v>
      </c>
      <c r="AY262" s="174" t="s">
        <v>149</v>
      </c>
    </row>
    <row r="263" spans="2:65" s="1" customFormat="1" ht="38.25" customHeight="1">
      <c r="B263" s="160"/>
      <c r="C263" s="161" t="s">
        <v>364</v>
      </c>
      <c r="D263" s="161" t="s">
        <v>151</v>
      </c>
      <c r="E263" s="162" t="s">
        <v>365</v>
      </c>
      <c r="F263" s="163" t="s">
        <v>366</v>
      </c>
      <c r="G263" s="164" t="s">
        <v>268</v>
      </c>
      <c r="H263" s="165">
        <v>1493.297</v>
      </c>
      <c r="I263" s="166"/>
      <c r="J263" s="166">
        <f>ROUND(I263*H263,2)</f>
        <v>0</v>
      </c>
      <c r="K263" s="163" t="s">
        <v>155</v>
      </c>
      <c r="L263" s="39"/>
      <c r="M263" s="167" t="s">
        <v>5</v>
      </c>
      <c r="N263" s="168" t="s">
        <v>44</v>
      </c>
      <c r="O263" s="169">
        <v>8.3000000000000004E-2</v>
      </c>
      <c r="P263" s="169">
        <f>O263*H263</f>
        <v>123.943651</v>
      </c>
      <c r="Q263" s="169">
        <v>0</v>
      </c>
      <c r="R263" s="169">
        <f>Q263*H263</f>
        <v>0</v>
      </c>
      <c r="S263" s="169">
        <v>0</v>
      </c>
      <c r="T263" s="170">
        <f>S263*H263</f>
        <v>0</v>
      </c>
      <c r="AR263" s="25" t="s">
        <v>156</v>
      </c>
      <c r="AT263" s="25" t="s">
        <v>151</v>
      </c>
      <c r="AU263" s="25" t="s">
        <v>82</v>
      </c>
      <c r="AY263" s="25" t="s">
        <v>149</v>
      </c>
      <c r="BE263" s="171">
        <f>IF(N263="základní",J263,0)</f>
        <v>0</v>
      </c>
      <c r="BF263" s="171">
        <f>IF(N263="snížená",J263,0)</f>
        <v>0</v>
      </c>
      <c r="BG263" s="171">
        <f>IF(N263="zákl. přenesená",J263,0)</f>
        <v>0</v>
      </c>
      <c r="BH263" s="171">
        <f>IF(N263="sníž. přenesená",J263,0)</f>
        <v>0</v>
      </c>
      <c r="BI263" s="171">
        <f>IF(N263="nulová",J263,0)</f>
        <v>0</v>
      </c>
      <c r="BJ263" s="25" t="s">
        <v>80</v>
      </c>
      <c r="BK263" s="171">
        <f>ROUND(I263*H263,2)</f>
        <v>0</v>
      </c>
      <c r="BL263" s="25" t="s">
        <v>156</v>
      </c>
      <c r="BM263" s="25" t="s">
        <v>367</v>
      </c>
    </row>
    <row r="264" spans="2:65" s="13" customFormat="1">
      <c r="B264" s="182"/>
      <c r="D264" s="173" t="s">
        <v>173</v>
      </c>
      <c r="E264" s="183" t="s">
        <v>5</v>
      </c>
      <c r="F264" s="184" t="s">
        <v>368</v>
      </c>
      <c r="H264" s="183" t="s">
        <v>5</v>
      </c>
      <c r="L264" s="182"/>
      <c r="M264" s="185"/>
      <c r="N264" s="186"/>
      <c r="O264" s="186"/>
      <c r="P264" s="186"/>
      <c r="Q264" s="186"/>
      <c r="R264" s="186"/>
      <c r="S264" s="186"/>
      <c r="T264" s="187"/>
      <c r="AT264" s="183" t="s">
        <v>173</v>
      </c>
      <c r="AU264" s="183" t="s">
        <v>82</v>
      </c>
      <c r="AV264" s="13" t="s">
        <v>80</v>
      </c>
      <c r="AW264" s="13" t="s">
        <v>36</v>
      </c>
      <c r="AX264" s="13" t="s">
        <v>73</v>
      </c>
      <c r="AY264" s="183" t="s">
        <v>149</v>
      </c>
    </row>
    <row r="265" spans="2:65" s="13" customFormat="1">
      <c r="B265" s="182"/>
      <c r="D265" s="173" t="s">
        <v>173</v>
      </c>
      <c r="E265" s="183" t="s">
        <v>5</v>
      </c>
      <c r="F265" s="184" t="s">
        <v>200</v>
      </c>
      <c r="H265" s="183" t="s">
        <v>5</v>
      </c>
      <c r="L265" s="182"/>
      <c r="M265" s="185"/>
      <c r="N265" s="186"/>
      <c r="O265" s="186"/>
      <c r="P265" s="186"/>
      <c r="Q265" s="186"/>
      <c r="R265" s="186"/>
      <c r="S265" s="186"/>
      <c r="T265" s="187"/>
      <c r="AT265" s="183" t="s">
        <v>173</v>
      </c>
      <c r="AU265" s="183" t="s">
        <v>82</v>
      </c>
      <c r="AV265" s="13" t="s">
        <v>80</v>
      </c>
      <c r="AW265" s="13" t="s">
        <v>36</v>
      </c>
      <c r="AX265" s="13" t="s">
        <v>73</v>
      </c>
      <c r="AY265" s="183" t="s">
        <v>149</v>
      </c>
    </row>
    <row r="266" spans="2:65" s="12" customFormat="1">
      <c r="B266" s="172"/>
      <c r="D266" s="173" t="s">
        <v>173</v>
      </c>
      <c r="E266" s="174" t="s">
        <v>5</v>
      </c>
      <c r="F266" s="175" t="s">
        <v>369</v>
      </c>
      <c r="H266" s="176">
        <v>1402.4639999999999</v>
      </c>
      <c r="L266" s="172"/>
      <c r="M266" s="177"/>
      <c r="N266" s="178"/>
      <c r="O266" s="178"/>
      <c r="P266" s="178"/>
      <c r="Q266" s="178"/>
      <c r="R266" s="178"/>
      <c r="S266" s="178"/>
      <c r="T266" s="179"/>
      <c r="AT266" s="174" t="s">
        <v>173</v>
      </c>
      <c r="AU266" s="174" t="s">
        <v>82</v>
      </c>
      <c r="AV266" s="12" t="s">
        <v>82</v>
      </c>
      <c r="AW266" s="12" t="s">
        <v>36</v>
      </c>
      <c r="AX266" s="12" t="s">
        <v>73</v>
      </c>
      <c r="AY266" s="174" t="s">
        <v>149</v>
      </c>
    </row>
    <row r="267" spans="2:65" s="12" customFormat="1">
      <c r="B267" s="172"/>
      <c r="D267" s="173" t="s">
        <v>173</v>
      </c>
      <c r="E267" s="174" t="s">
        <v>5</v>
      </c>
      <c r="F267" s="175" t="s">
        <v>370</v>
      </c>
      <c r="H267" s="176">
        <v>-161.22999999999999</v>
      </c>
      <c r="L267" s="172"/>
      <c r="M267" s="177"/>
      <c r="N267" s="178"/>
      <c r="O267" s="178"/>
      <c r="P267" s="178"/>
      <c r="Q267" s="178"/>
      <c r="R267" s="178"/>
      <c r="S267" s="178"/>
      <c r="T267" s="179"/>
      <c r="AT267" s="174" t="s">
        <v>173</v>
      </c>
      <c r="AU267" s="174" t="s">
        <v>82</v>
      </c>
      <c r="AV267" s="12" t="s">
        <v>82</v>
      </c>
      <c r="AW267" s="12" t="s">
        <v>36</v>
      </c>
      <c r="AX267" s="12" t="s">
        <v>73</v>
      </c>
      <c r="AY267" s="174" t="s">
        <v>149</v>
      </c>
    </row>
    <row r="268" spans="2:65" s="15" customFormat="1">
      <c r="B268" s="195"/>
      <c r="D268" s="173" t="s">
        <v>173</v>
      </c>
      <c r="E268" s="196" t="s">
        <v>5</v>
      </c>
      <c r="F268" s="197" t="s">
        <v>284</v>
      </c>
      <c r="H268" s="198">
        <v>1241.2339999999999</v>
      </c>
      <c r="L268" s="195"/>
      <c r="M268" s="199"/>
      <c r="N268" s="200"/>
      <c r="O268" s="200"/>
      <c r="P268" s="200"/>
      <c r="Q268" s="200"/>
      <c r="R268" s="200"/>
      <c r="S268" s="200"/>
      <c r="T268" s="201"/>
      <c r="AT268" s="196" t="s">
        <v>173</v>
      </c>
      <c r="AU268" s="196" t="s">
        <v>82</v>
      </c>
      <c r="AV268" s="15" t="s">
        <v>161</v>
      </c>
      <c r="AW268" s="15" t="s">
        <v>36</v>
      </c>
      <c r="AX268" s="15" t="s">
        <v>73</v>
      </c>
      <c r="AY268" s="196" t="s">
        <v>149</v>
      </c>
    </row>
    <row r="269" spans="2:65" s="13" customFormat="1">
      <c r="B269" s="182"/>
      <c r="D269" s="173" t="s">
        <v>173</v>
      </c>
      <c r="E269" s="183" t="s">
        <v>5</v>
      </c>
      <c r="F269" s="184" t="s">
        <v>192</v>
      </c>
      <c r="H269" s="183" t="s">
        <v>5</v>
      </c>
      <c r="L269" s="182"/>
      <c r="M269" s="185"/>
      <c r="N269" s="186"/>
      <c r="O269" s="186"/>
      <c r="P269" s="186"/>
      <c r="Q269" s="186"/>
      <c r="R269" s="186"/>
      <c r="S269" s="186"/>
      <c r="T269" s="187"/>
      <c r="AT269" s="183" t="s">
        <v>173</v>
      </c>
      <c r="AU269" s="183" t="s">
        <v>82</v>
      </c>
      <c r="AV269" s="13" t="s">
        <v>80</v>
      </c>
      <c r="AW269" s="13" t="s">
        <v>36</v>
      </c>
      <c r="AX269" s="13" t="s">
        <v>73</v>
      </c>
      <c r="AY269" s="183" t="s">
        <v>149</v>
      </c>
    </row>
    <row r="270" spans="2:65" s="12" customFormat="1">
      <c r="B270" s="172"/>
      <c r="D270" s="173" t="s">
        <v>173</v>
      </c>
      <c r="E270" s="174" t="s">
        <v>5</v>
      </c>
      <c r="F270" s="175" t="s">
        <v>371</v>
      </c>
      <c r="H270" s="176">
        <v>252.06299999999999</v>
      </c>
      <c r="L270" s="172"/>
      <c r="M270" s="177"/>
      <c r="N270" s="178"/>
      <c r="O270" s="178"/>
      <c r="P270" s="178"/>
      <c r="Q270" s="178"/>
      <c r="R270" s="178"/>
      <c r="S270" s="178"/>
      <c r="T270" s="179"/>
      <c r="AT270" s="174" t="s">
        <v>173</v>
      </c>
      <c r="AU270" s="174" t="s">
        <v>82</v>
      </c>
      <c r="AV270" s="12" t="s">
        <v>82</v>
      </c>
      <c r="AW270" s="12" t="s">
        <v>36</v>
      </c>
      <c r="AX270" s="12" t="s">
        <v>73</v>
      </c>
      <c r="AY270" s="174" t="s">
        <v>149</v>
      </c>
    </row>
    <row r="271" spans="2:65" s="14" customFormat="1">
      <c r="B271" s="188"/>
      <c r="D271" s="173" t="s">
        <v>173</v>
      </c>
      <c r="E271" s="189" t="s">
        <v>5</v>
      </c>
      <c r="F271" s="190" t="s">
        <v>194</v>
      </c>
      <c r="H271" s="191">
        <v>1493.297</v>
      </c>
      <c r="L271" s="188"/>
      <c r="M271" s="192"/>
      <c r="N271" s="193"/>
      <c r="O271" s="193"/>
      <c r="P271" s="193"/>
      <c r="Q271" s="193"/>
      <c r="R271" s="193"/>
      <c r="S271" s="193"/>
      <c r="T271" s="194"/>
      <c r="AT271" s="189" t="s">
        <v>173</v>
      </c>
      <c r="AU271" s="189" t="s">
        <v>82</v>
      </c>
      <c r="AV271" s="14" t="s">
        <v>156</v>
      </c>
      <c r="AW271" s="14" t="s">
        <v>36</v>
      </c>
      <c r="AX271" s="14" t="s">
        <v>80</v>
      </c>
      <c r="AY271" s="189" t="s">
        <v>149</v>
      </c>
    </row>
    <row r="272" spans="2:65" s="1" customFormat="1" ht="51" customHeight="1">
      <c r="B272" s="160"/>
      <c r="C272" s="161" t="s">
        <v>372</v>
      </c>
      <c r="D272" s="161" t="s">
        <v>151</v>
      </c>
      <c r="E272" s="162" t="s">
        <v>373</v>
      </c>
      <c r="F272" s="163" t="s">
        <v>374</v>
      </c>
      <c r="G272" s="164" t="s">
        <v>268</v>
      </c>
      <c r="H272" s="165">
        <v>10453.079</v>
      </c>
      <c r="I272" s="166"/>
      <c r="J272" s="166">
        <f>ROUND(I272*H272,2)</f>
        <v>0</v>
      </c>
      <c r="K272" s="163" t="s">
        <v>155</v>
      </c>
      <c r="L272" s="39"/>
      <c r="M272" s="167" t="s">
        <v>5</v>
      </c>
      <c r="N272" s="168" t="s">
        <v>44</v>
      </c>
      <c r="O272" s="169">
        <v>4.0000000000000001E-3</v>
      </c>
      <c r="P272" s="169">
        <f>O272*H272</f>
        <v>41.812316000000003</v>
      </c>
      <c r="Q272" s="169">
        <v>0</v>
      </c>
      <c r="R272" s="169">
        <f>Q272*H272</f>
        <v>0</v>
      </c>
      <c r="S272" s="169">
        <v>0</v>
      </c>
      <c r="T272" s="170">
        <f>S272*H272</f>
        <v>0</v>
      </c>
      <c r="AR272" s="25" t="s">
        <v>156</v>
      </c>
      <c r="AT272" s="25" t="s">
        <v>151</v>
      </c>
      <c r="AU272" s="25" t="s">
        <v>82</v>
      </c>
      <c r="AY272" s="25" t="s">
        <v>149</v>
      </c>
      <c r="BE272" s="171">
        <f>IF(N272="základní",J272,0)</f>
        <v>0</v>
      </c>
      <c r="BF272" s="171">
        <f>IF(N272="snížená",J272,0)</f>
        <v>0</v>
      </c>
      <c r="BG272" s="171">
        <f>IF(N272="zákl. přenesená",J272,0)</f>
        <v>0</v>
      </c>
      <c r="BH272" s="171">
        <f>IF(N272="sníž. přenesená",J272,0)</f>
        <v>0</v>
      </c>
      <c r="BI272" s="171">
        <f>IF(N272="nulová",J272,0)</f>
        <v>0</v>
      </c>
      <c r="BJ272" s="25" t="s">
        <v>80</v>
      </c>
      <c r="BK272" s="171">
        <f>ROUND(I272*H272,2)</f>
        <v>0</v>
      </c>
      <c r="BL272" s="25" t="s">
        <v>156</v>
      </c>
      <c r="BM272" s="25" t="s">
        <v>375</v>
      </c>
    </row>
    <row r="273" spans="2:65" s="13" customFormat="1">
      <c r="B273" s="182"/>
      <c r="D273" s="173" t="s">
        <v>173</v>
      </c>
      <c r="E273" s="183" t="s">
        <v>5</v>
      </c>
      <c r="F273" s="184" t="s">
        <v>376</v>
      </c>
      <c r="H273" s="183" t="s">
        <v>5</v>
      </c>
      <c r="L273" s="182"/>
      <c r="M273" s="185"/>
      <c r="N273" s="186"/>
      <c r="O273" s="186"/>
      <c r="P273" s="186"/>
      <c r="Q273" s="186"/>
      <c r="R273" s="186"/>
      <c r="S273" s="186"/>
      <c r="T273" s="187"/>
      <c r="AT273" s="183" t="s">
        <v>173</v>
      </c>
      <c r="AU273" s="183" t="s">
        <v>82</v>
      </c>
      <c r="AV273" s="13" t="s">
        <v>80</v>
      </c>
      <c r="AW273" s="13" t="s">
        <v>36</v>
      </c>
      <c r="AX273" s="13" t="s">
        <v>73</v>
      </c>
      <c r="AY273" s="183" t="s">
        <v>149</v>
      </c>
    </row>
    <row r="274" spans="2:65" s="12" customFormat="1">
      <c r="B274" s="172"/>
      <c r="D274" s="173" t="s">
        <v>173</v>
      </c>
      <c r="E274" s="174" t="s">
        <v>5</v>
      </c>
      <c r="F274" s="175" t="s">
        <v>377</v>
      </c>
      <c r="H274" s="176">
        <v>8688.6380000000008</v>
      </c>
      <c r="L274" s="172"/>
      <c r="M274" s="177"/>
      <c r="N274" s="178"/>
      <c r="O274" s="178"/>
      <c r="P274" s="178"/>
      <c r="Q274" s="178"/>
      <c r="R274" s="178"/>
      <c r="S274" s="178"/>
      <c r="T274" s="179"/>
      <c r="AT274" s="174" t="s">
        <v>173</v>
      </c>
      <c r="AU274" s="174" t="s">
        <v>82</v>
      </c>
      <c r="AV274" s="12" t="s">
        <v>82</v>
      </c>
      <c r="AW274" s="12" t="s">
        <v>36</v>
      </c>
      <c r="AX274" s="12" t="s">
        <v>73</v>
      </c>
      <c r="AY274" s="174" t="s">
        <v>149</v>
      </c>
    </row>
    <row r="275" spans="2:65" s="12" customFormat="1">
      <c r="B275" s="172"/>
      <c r="D275" s="173" t="s">
        <v>173</v>
      </c>
      <c r="E275" s="174" t="s">
        <v>5</v>
      </c>
      <c r="F275" s="175" t="s">
        <v>378</v>
      </c>
      <c r="H275" s="176">
        <v>1764.441</v>
      </c>
      <c r="L275" s="172"/>
      <c r="M275" s="177"/>
      <c r="N275" s="178"/>
      <c r="O275" s="178"/>
      <c r="P275" s="178"/>
      <c r="Q275" s="178"/>
      <c r="R275" s="178"/>
      <c r="S275" s="178"/>
      <c r="T275" s="179"/>
      <c r="AT275" s="174" t="s">
        <v>173</v>
      </c>
      <c r="AU275" s="174" t="s">
        <v>82</v>
      </c>
      <c r="AV275" s="12" t="s">
        <v>82</v>
      </c>
      <c r="AW275" s="12" t="s">
        <v>36</v>
      </c>
      <c r="AX275" s="12" t="s">
        <v>73</v>
      </c>
      <c r="AY275" s="174" t="s">
        <v>149</v>
      </c>
    </row>
    <row r="276" spans="2:65" s="14" customFormat="1">
      <c r="B276" s="188"/>
      <c r="D276" s="173" t="s">
        <v>173</v>
      </c>
      <c r="E276" s="189" t="s">
        <v>5</v>
      </c>
      <c r="F276" s="190" t="s">
        <v>194</v>
      </c>
      <c r="H276" s="191">
        <v>10453.079</v>
      </c>
      <c r="L276" s="188"/>
      <c r="M276" s="192"/>
      <c r="N276" s="193"/>
      <c r="O276" s="193"/>
      <c r="P276" s="193"/>
      <c r="Q276" s="193"/>
      <c r="R276" s="193"/>
      <c r="S276" s="193"/>
      <c r="T276" s="194"/>
      <c r="AT276" s="189" t="s">
        <v>173</v>
      </c>
      <c r="AU276" s="189" t="s">
        <v>82</v>
      </c>
      <c r="AV276" s="14" t="s">
        <v>156</v>
      </c>
      <c r="AW276" s="14" t="s">
        <v>36</v>
      </c>
      <c r="AX276" s="14" t="s">
        <v>80</v>
      </c>
      <c r="AY276" s="189" t="s">
        <v>149</v>
      </c>
    </row>
    <row r="277" spans="2:65" s="1" customFormat="1" ht="38.25" customHeight="1">
      <c r="B277" s="160"/>
      <c r="C277" s="161" t="s">
        <v>379</v>
      </c>
      <c r="D277" s="161" t="s">
        <v>151</v>
      </c>
      <c r="E277" s="162" t="s">
        <v>380</v>
      </c>
      <c r="F277" s="163" t="s">
        <v>381</v>
      </c>
      <c r="G277" s="164" t="s">
        <v>268</v>
      </c>
      <c r="H277" s="165">
        <v>183.83600000000001</v>
      </c>
      <c r="I277" s="166"/>
      <c r="J277" s="166">
        <f>ROUND(I277*H277,2)</f>
        <v>0</v>
      </c>
      <c r="K277" s="163" t="s">
        <v>155</v>
      </c>
      <c r="L277" s="39"/>
      <c r="M277" s="167" t="s">
        <v>5</v>
      </c>
      <c r="N277" s="168" t="s">
        <v>44</v>
      </c>
      <c r="O277" s="169">
        <v>0.106</v>
      </c>
      <c r="P277" s="169">
        <f>O277*H277</f>
        <v>19.486616000000001</v>
      </c>
      <c r="Q277" s="169">
        <v>0</v>
      </c>
      <c r="R277" s="169">
        <f>Q277*H277</f>
        <v>0</v>
      </c>
      <c r="S277" s="169">
        <v>0</v>
      </c>
      <c r="T277" s="170">
        <f>S277*H277</f>
        <v>0</v>
      </c>
      <c r="AR277" s="25" t="s">
        <v>156</v>
      </c>
      <c r="AT277" s="25" t="s">
        <v>151</v>
      </c>
      <c r="AU277" s="25" t="s">
        <v>82</v>
      </c>
      <c r="AY277" s="25" t="s">
        <v>149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25" t="s">
        <v>80</v>
      </c>
      <c r="BK277" s="171">
        <f>ROUND(I277*H277,2)</f>
        <v>0</v>
      </c>
      <c r="BL277" s="25" t="s">
        <v>156</v>
      </c>
      <c r="BM277" s="25" t="s">
        <v>382</v>
      </c>
    </row>
    <row r="278" spans="2:65" s="13" customFormat="1">
      <c r="B278" s="182"/>
      <c r="D278" s="173" t="s">
        <v>173</v>
      </c>
      <c r="E278" s="183" t="s">
        <v>5</v>
      </c>
      <c r="F278" s="184" t="s">
        <v>368</v>
      </c>
      <c r="H278" s="183" t="s">
        <v>5</v>
      </c>
      <c r="L278" s="182"/>
      <c r="M278" s="185"/>
      <c r="N278" s="186"/>
      <c r="O278" s="186"/>
      <c r="P278" s="186"/>
      <c r="Q278" s="186"/>
      <c r="R278" s="186"/>
      <c r="S278" s="186"/>
      <c r="T278" s="187"/>
      <c r="AT278" s="183" t="s">
        <v>173</v>
      </c>
      <c r="AU278" s="183" t="s">
        <v>82</v>
      </c>
      <c r="AV278" s="13" t="s">
        <v>80</v>
      </c>
      <c r="AW278" s="13" t="s">
        <v>36</v>
      </c>
      <c r="AX278" s="13" t="s">
        <v>73</v>
      </c>
      <c r="AY278" s="183" t="s">
        <v>149</v>
      </c>
    </row>
    <row r="279" spans="2:65" s="12" customFormat="1">
      <c r="B279" s="172"/>
      <c r="D279" s="173" t="s">
        <v>173</v>
      </c>
      <c r="E279" s="174" t="s">
        <v>5</v>
      </c>
      <c r="F279" s="175" t="s">
        <v>383</v>
      </c>
      <c r="H279" s="176">
        <v>155.82900000000001</v>
      </c>
      <c r="L279" s="172"/>
      <c r="M279" s="177"/>
      <c r="N279" s="178"/>
      <c r="O279" s="178"/>
      <c r="P279" s="178"/>
      <c r="Q279" s="178"/>
      <c r="R279" s="178"/>
      <c r="S279" s="178"/>
      <c r="T279" s="179"/>
      <c r="AT279" s="174" t="s">
        <v>173</v>
      </c>
      <c r="AU279" s="174" t="s">
        <v>82</v>
      </c>
      <c r="AV279" s="12" t="s">
        <v>82</v>
      </c>
      <c r="AW279" s="12" t="s">
        <v>36</v>
      </c>
      <c r="AX279" s="12" t="s">
        <v>73</v>
      </c>
      <c r="AY279" s="174" t="s">
        <v>149</v>
      </c>
    </row>
    <row r="280" spans="2:65" s="12" customFormat="1">
      <c r="B280" s="172"/>
      <c r="D280" s="173" t="s">
        <v>173</v>
      </c>
      <c r="E280" s="174" t="s">
        <v>5</v>
      </c>
      <c r="F280" s="175" t="s">
        <v>384</v>
      </c>
      <c r="H280" s="176">
        <v>28.007000000000001</v>
      </c>
      <c r="L280" s="172"/>
      <c r="M280" s="177"/>
      <c r="N280" s="178"/>
      <c r="O280" s="178"/>
      <c r="P280" s="178"/>
      <c r="Q280" s="178"/>
      <c r="R280" s="178"/>
      <c r="S280" s="178"/>
      <c r="T280" s="179"/>
      <c r="AT280" s="174" t="s">
        <v>173</v>
      </c>
      <c r="AU280" s="174" t="s">
        <v>82</v>
      </c>
      <c r="AV280" s="12" t="s">
        <v>82</v>
      </c>
      <c r="AW280" s="12" t="s">
        <v>36</v>
      </c>
      <c r="AX280" s="12" t="s">
        <v>73</v>
      </c>
      <c r="AY280" s="174" t="s">
        <v>149</v>
      </c>
    </row>
    <row r="281" spans="2:65" s="14" customFormat="1">
      <c r="B281" s="188"/>
      <c r="D281" s="173" t="s">
        <v>173</v>
      </c>
      <c r="E281" s="189" t="s">
        <v>5</v>
      </c>
      <c r="F281" s="190" t="s">
        <v>194</v>
      </c>
      <c r="H281" s="191">
        <v>183.83600000000001</v>
      </c>
      <c r="L281" s="188"/>
      <c r="M281" s="192"/>
      <c r="N281" s="193"/>
      <c r="O281" s="193"/>
      <c r="P281" s="193"/>
      <c r="Q281" s="193"/>
      <c r="R281" s="193"/>
      <c r="S281" s="193"/>
      <c r="T281" s="194"/>
      <c r="AT281" s="189" t="s">
        <v>173</v>
      </c>
      <c r="AU281" s="189" t="s">
        <v>82</v>
      </c>
      <c r="AV281" s="14" t="s">
        <v>156</v>
      </c>
      <c r="AW281" s="14" t="s">
        <v>36</v>
      </c>
      <c r="AX281" s="14" t="s">
        <v>80</v>
      </c>
      <c r="AY281" s="189" t="s">
        <v>149</v>
      </c>
    </row>
    <row r="282" spans="2:65" s="1" customFormat="1" ht="51" customHeight="1">
      <c r="B282" s="160"/>
      <c r="C282" s="161" t="s">
        <v>385</v>
      </c>
      <c r="D282" s="161" t="s">
        <v>151</v>
      </c>
      <c r="E282" s="162" t="s">
        <v>386</v>
      </c>
      <c r="F282" s="163" t="s">
        <v>387</v>
      </c>
      <c r="G282" s="164" t="s">
        <v>268</v>
      </c>
      <c r="H282" s="165">
        <v>1286.8520000000001</v>
      </c>
      <c r="I282" s="166"/>
      <c r="J282" s="166">
        <f>ROUND(I282*H282,2)</f>
        <v>0</v>
      </c>
      <c r="K282" s="163" t="s">
        <v>155</v>
      </c>
      <c r="L282" s="39"/>
      <c r="M282" s="167" t="s">
        <v>5</v>
      </c>
      <c r="N282" s="168" t="s">
        <v>44</v>
      </c>
      <c r="O282" s="169">
        <v>5.0000000000000001E-3</v>
      </c>
      <c r="P282" s="169">
        <f>O282*H282</f>
        <v>6.434260000000001</v>
      </c>
      <c r="Q282" s="169">
        <v>0</v>
      </c>
      <c r="R282" s="169">
        <f>Q282*H282</f>
        <v>0</v>
      </c>
      <c r="S282" s="169">
        <v>0</v>
      </c>
      <c r="T282" s="170">
        <f>S282*H282</f>
        <v>0</v>
      </c>
      <c r="AR282" s="25" t="s">
        <v>156</v>
      </c>
      <c r="AT282" s="25" t="s">
        <v>151</v>
      </c>
      <c r="AU282" s="25" t="s">
        <v>82</v>
      </c>
      <c r="AY282" s="25" t="s">
        <v>149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25" t="s">
        <v>80</v>
      </c>
      <c r="BK282" s="171">
        <f>ROUND(I282*H282,2)</f>
        <v>0</v>
      </c>
      <c r="BL282" s="25" t="s">
        <v>156</v>
      </c>
      <c r="BM282" s="25" t="s">
        <v>388</v>
      </c>
    </row>
    <row r="283" spans="2:65" s="13" customFormat="1">
      <c r="B283" s="182"/>
      <c r="D283" s="173" t="s">
        <v>173</v>
      </c>
      <c r="E283" s="183" t="s">
        <v>5</v>
      </c>
      <c r="F283" s="184" t="s">
        <v>376</v>
      </c>
      <c r="H283" s="183" t="s">
        <v>5</v>
      </c>
      <c r="L283" s="182"/>
      <c r="M283" s="185"/>
      <c r="N283" s="186"/>
      <c r="O283" s="186"/>
      <c r="P283" s="186"/>
      <c r="Q283" s="186"/>
      <c r="R283" s="186"/>
      <c r="S283" s="186"/>
      <c r="T283" s="187"/>
      <c r="AT283" s="183" t="s">
        <v>173</v>
      </c>
      <c r="AU283" s="183" t="s">
        <v>82</v>
      </c>
      <c r="AV283" s="13" t="s">
        <v>80</v>
      </c>
      <c r="AW283" s="13" t="s">
        <v>36</v>
      </c>
      <c r="AX283" s="13" t="s">
        <v>73</v>
      </c>
      <c r="AY283" s="183" t="s">
        <v>149</v>
      </c>
    </row>
    <row r="284" spans="2:65" s="12" customFormat="1">
      <c r="B284" s="172"/>
      <c r="D284" s="173" t="s">
        <v>173</v>
      </c>
      <c r="E284" s="174" t="s">
        <v>5</v>
      </c>
      <c r="F284" s="175" t="s">
        <v>389</v>
      </c>
      <c r="H284" s="176">
        <v>1090.8030000000001</v>
      </c>
      <c r="L284" s="172"/>
      <c r="M284" s="177"/>
      <c r="N284" s="178"/>
      <c r="O284" s="178"/>
      <c r="P284" s="178"/>
      <c r="Q284" s="178"/>
      <c r="R284" s="178"/>
      <c r="S284" s="178"/>
      <c r="T284" s="179"/>
      <c r="AT284" s="174" t="s">
        <v>173</v>
      </c>
      <c r="AU284" s="174" t="s">
        <v>82</v>
      </c>
      <c r="AV284" s="12" t="s">
        <v>82</v>
      </c>
      <c r="AW284" s="12" t="s">
        <v>36</v>
      </c>
      <c r="AX284" s="12" t="s">
        <v>73</v>
      </c>
      <c r="AY284" s="174" t="s">
        <v>149</v>
      </c>
    </row>
    <row r="285" spans="2:65" s="12" customFormat="1">
      <c r="B285" s="172"/>
      <c r="D285" s="173" t="s">
        <v>173</v>
      </c>
      <c r="E285" s="174" t="s">
        <v>5</v>
      </c>
      <c r="F285" s="175" t="s">
        <v>390</v>
      </c>
      <c r="H285" s="176">
        <v>196.04900000000001</v>
      </c>
      <c r="L285" s="172"/>
      <c r="M285" s="177"/>
      <c r="N285" s="178"/>
      <c r="O285" s="178"/>
      <c r="P285" s="178"/>
      <c r="Q285" s="178"/>
      <c r="R285" s="178"/>
      <c r="S285" s="178"/>
      <c r="T285" s="179"/>
      <c r="AT285" s="174" t="s">
        <v>173</v>
      </c>
      <c r="AU285" s="174" t="s">
        <v>82</v>
      </c>
      <c r="AV285" s="12" t="s">
        <v>82</v>
      </c>
      <c r="AW285" s="12" t="s">
        <v>36</v>
      </c>
      <c r="AX285" s="12" t="s">
        <v>73</v>
      </c>
      <c r="AY285" s="174" t="s">
        <v>149</v>
      </c>
    </row>
    <row r="286" spans="2:65" s="14" customFormat="1">
      <c r="B286" s="188"/>
      <c r="D286" s="173" t="s">
        <v>173</v>
      </c>
      <c r="E286" s="189" t="s">
        <v>5</v>
      </c>
      <c r="F286" s="190" t="s">
        <v>194</v>
      </c>
      <c r="H286" s="191">
        <v>1286.8520000000001</v>
      </c>
      <c r="L286" s="188"/>
      <c r="M286" s="192"/>
      <c r="N286" s="193"/>
      <c r="O286" s="193"/>
      <c r="P286" s="193"/>
      <c r="Q286" s="193"/>
      <c r="R286" s="193"/>
      <c r="S286" s="193"/>
      <c r="T286" s="194"/>
      <c r="AT286" s="189" t="s">
        <v>173</v>
      </c>
      <c r="AU286" s="189" t="s">
        <v>82</v>
      </c>
      <c r="AV286" s="14" t="s">
        <v>156</v>
      </c>
      <c r="AW286" s="14" t="s">
        <v>36</v>
      </c>
      <c r="AX286" s="14" t="s">
        <v>80</v>
      </c>
      <c r="AY286" s="189" t="s">
        <v>149</v>
      </c>
    </row>
    <row r="287" spans="2:65" s="1" customFormat="1" ht="25.5" customHeight="1">
      <c r="B287" s="160"/>
      <c r="C287" s="161" t="s">
        <v>391</v>
      </c>
      <c r="D287" s="161" t="s">
        <v>151</v>
      </c>
      <c r="E287" s="162" t="s">
        <v>392</v>
      </c>
      <c r="F287" s="163" t="s">
        <v>393</v>
      </c>
      <c r="G287" s="164" t="s">
        <v>268</v>
      </c>
      <c r="H287" s="165">
        <v>161.22999999999999</v>
      </c>
      <c r="I287" s="166"/>
      <c r="J287" s="166">
        <f>ROUND(I287*H287,2)</f>
        <v>0</v>
      </c>
      <c r="K287" s="163" t="s">
        <v>155</v>
      </c>
      <c r="L287" s="39"/>
      <c r="M287" s="167" t="s">
        <v>5</v>
      </c>
      <c r="N287" s="168" t="s">
        <v>44</v>
      </c>
      <c r="O287" s="169">
        <v>9.7000000000000003E-2</v>
      </c>
      <c r="P287" s="169">
        <f>O287*H287</f>
        <v>15.63931</v>
      </c>
      <c r="Q287" s="169">
        <v>0</v>
      </c>
      <c r="R287" s="169">
        <f>Q287*H287</f>
        <v>0</v>
      </c>
      <c r="S287" s="169">
        <v>0</v>
      </c>
      <c r="T287" s="170">
        <f>S287*H287</f>
        <v>0</v>
      </c>
      <c r="AR287" s="25" t="s">
        <v>156</v>
      </c>
      <c r="AT287" s="25" t="s">
        <v>151</v>
      </c>
      <c r="AU287" s="25" t="s">
        <v>82</v>
      </c>
      <c r="AY287" s="25" t="s">
        <v>149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25" t="s">
        <v>80</v>
      </c>
      <c r="BK287" s="171">
        <f>ROUND(I287*H287,2)</f>
        <v>0</v>
      </c>
      <c r="BL287" s="25" t="s">
        <v>156</v>
      </c>
      <c r="BM287" s="25" t="s">
        <v>394</v>
      </c>
    </row>
    <row r="288" spans="2:65" s="13" customFormat="1">
      <c r="B288" s="182"/>
      <c r="D288" s="173" t="s">
        <v>173</v>
      </c>
      <c r="E288" s="183" t="s">
        <v>5</v>
      </c>
      <c r="F288" s="184" t="s">
        <v>395</v>
      </c>
      <c r="H288" s="183" t="s">
        <v>5</v>
      </c>
      <c r="L288" s="182"/>
      <c r="M288" s="185"/>
      <c r="N288" s="186"/>
      <c r="O288" s="186"/>
      <c r="P288" s="186"/>
      <c r="Q288" s="186"/>
      <c r="R288" s="186"/>
      <c r="S288" s="186"/>
      <c r="T288" s="187"/>
      <c r="AT288" s="183" t="s">
        <v>173</v>
      </c>
      <c r="AU288" s="183" t="s">
        <v>82</v>
      </c>
      <c r="AV288" s="13" t="s">
        <v>80</v>
      </c>
      <c r="AW288" s="13" t="s">
        <v>36</v>
      </c>
      <c r="AX288" s="13" t="s">
        <v>73</v>
      </c>
      <c r="AY288" s="183" t="s">
        <v>149</v>
      </c>
    </row>
    <row r="289" spans="2:65" s="12" customFormat="1">
      <c r="B289" s="172"/>
      <c r="D289" s="173" t="s">
        <v>173</v>
      </c>
      <c r="E289" s="174" t="s">
        <v>5</v>
      </c>
      <c r="F289" s="175" t="s">
        <v>396</v>
      </c>
      <c r="H289" s="176">
        <v>161.22999999999999</v>
      </c>
      <c r="L289" s="172"/>
      <c r="M289" s="177"/>
      <c r="N289" s="178"/>
      <c r="O289" s="178"/>
      <c r="P289" s="178"/>
      <c r="Q289" s="178"/>
      <c r="R289" s="178"/>
      <c r="S289" s="178"/>
      <c r="T289" s="179"/>
      <c r="AT289" s="174" t="s">
        <v>173</v>
      </c>
      <c r="AU289" s="174" t="s">
        <v>82</v>
      </c>
      <c r="AV289" s="12" t="s">
        <v>82</v>
      </c>
      <c r="AW289" s="12" t="s">
        <v>36</v>
      </c>
      <c r="AX289" s="12" t="s">
        <v>80</v>
      </c>
      <c r="AY289" s="174" t="s">
        <v>149</v>
      </c>
    </row>
    <row r="290" spans="2:65" s="1" customFormat="1" ht="25.5" customHeight="1">
      <c r="B290" s="160"/>
      <c r="C290" s="161" t="s">
        <v>397</v>
      </c>
      <c r="D290" s="161" t="s">
        <v>151</v>
      </c>
      <c r="E290" s="162" t="s">
        <v>398</v>
      </c>
      <c r="F290" s="163" t="s">
        <v>399</v>
      </c>
      <c r="G290" s="164" t="s">
        <v>400</v>
      </c>
      <c r="H290" s="165">
        <v>3186.5529999999999</v>
      </c>
      <c r="I290" s="166"/>
      <c r="J290" s="166">
        <f>ROUND(I290*H290,2)</f>
        <v>0</v>
      </c>
      <c r="K290" s="163" t="s">
        <v>155</v>
      </c>
      <c r="L290" s="39"/>
      <c r="M290" s="167" t="s">
        <v>5</v>
      </c>
      <c r="N290" s="168" t="s">
        <v>44</v>
      </c>
      <c r="O290" s="169">
        <v>0</v>
      </c>
      <c r="P290" s="169">
        <f>O290*H290</f>
        <v>0</v>
      </c>
      <c r="Q290" s="169">
        <v>0</v>
      </c>
      <c r="R290" s="169">
        <f>Q290*H290</f>
        <v>0</v>
      </c>
      <c r="S290" s="169">
        <v>0</v>
      </c>
      <c r="T290" s="170">
        <f>S290*H290</f>
        <v>0</v>
      </c>
      <c r="AR290" s="25" t="s">
        <v>156</v>
      </c>
      <c r="AT290" s="25" t="s">
        <v>151</v>
      </c>
      <c r="AU290" s="25" t="s">
        <v>82</v>
      </c>
      <c r="AY290" s="25" t="s">
        <v>149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25" t="s">
        <v>80</v>
      </c>
      <c r="BK290" s="171">
        <f>ROUND(I290*H290,2)</f>
        <v>0</v>
      </c>
      <c r="BL290" s="25" t="s">
        <v>156</v>
      </c>
      <c r="BM290" s="25" t="s">
        <v>401</v>
      </c>
    </row>
    <row r="291" spans="2:65" s="1" customFormat="1" ht="27">
      <c r="B291" s="39"/>
      <c r="D291" s="173" t="s">
        <v>179</v>
      </c>
      <c r="F291" s="180" t="s">
        <v>402</v>
      </c>
      <c r="L291" s="39"/>
      <c r="M291" s="181"/>
      <c r="N291" s="40"/>
      <c r="O291" s="40"/>
      <c r="P291" s="40"/>
      <c r="Q291" s="40"/>
      <c r="R291" s="40"/>
      <c r="S291" s="40"/>
      <c r="T291" s="68"/>
      <c r="AT291" s="25" t="s">
        <v>179</v>
      </c>
      <c r="AU291" s="25" t="s">
        <v>82</v>
      </c>
    </row>
    <row r="292" spans="2:65" s="12" customFormat="1">
      <c r="B292" s="172"/>
      <c r="D292" s="173" t="s">
        <v>173</v>
      </c>
      <c r="E292" s="174" t="s">
        <v>5</v>
      </c>
      <c r="F292" s="175" t="s">
        <v>403</v>
      </c>
      <c r="H292" s="176">
        <v>2358.3449999999998</v>
      </c>
      <c r="L292" s="172"/>
      <c r="M292" s="177"/>
      <c r="N292" s="178"/>
      <c r="O292" s="178"/>
      <c r="P292" s="178"/>
      <c r="Q292" s="178"/>
      <c r="R292" s="178"/>
      <c r="S292" s="178"/>
      <c r="T292" s="179"/>
      <c r="AT292" s="174" t="s">
        <v>173</v>
      </c>
      <c r="AU292" s="174" t="s">
        <v>82</v>
      </c>
      <c r="AV292" s="12" t="s">
        <v>82</v>
      </c>
      <c r="AW292" s="12" t="s">
        <v>36</v>
      </c>
      <c r="AX292" s="12" t="s">
        <v>73</v>
      </c>
      <c r="AY292" s="174" t="s">
        <v>149</v>
      </c>
    </row>
    <row r="293" spans="2:65" s="12" customFormat="1">
      <c r="B293" s="172"/>
      <c r="D293" s="173" t="s">
        <v>173</v>
      </c>
      <c r="E293" s="174" t="s">
        <v>5</v>
      </c>
      <c r="F293" s="175" t="s">
        <v>404</v>
      </c>
      <c r="H293" s="176">
        <v>296.07499999999999</v>
      </c>
      <c r="L293" s="172"/>
      <c r="M293" s="177"/>
      <c r="N293" s="178"/>
      <c r="O293" s="178"/>
      <c r="P293" s="178"/>
      <c r="Q293" s="178"/>
      <c r="R293" s="178"/>
      <c r="S293" s="178"/>
      <c r="T293" s="179"/>
      <c r="AT293" s="174" t="s">
        <v>173</v>
      </c>
      <c r="AU293" s="174" t="s">
        <v>82</v>
      </c>
      <c r="AV293" s="12" t="s">
        <v>82</v>
      </c>
      <c r="AW293" s="12" t="s">
        <v>36</v>
      </c>
      <c r="AX293" s="12" t="s">
        <v>73</v>
      </c>
      <c r="AY293" s="174" t="s">
        <v>149</v>
      </c>
    </row>
    <row r="294" spans="2:65" s="15" customFormat="1">
      <c r="B294" s="195"/>
      <c r="D294" s="173" t="s">
        <v>173</v>
      </c>
      <c r="E294" s="196" t="s">
        <v>5</v>
      </c>
      <c r="F294" s="197" t="s">
        <v>284</v>
      </c>
      <c r="H294" s="198">
        <v>2654.42</v>
      </c>
      <c r="L294" s="195"/>
      <c r="M294" s="199"/>
      <c r="N294" s="200"/>
      <c r="O294" s="200"/>
      <c r="P294" s="200"/>
      <c r="Q294" s="200"/>
      <c r="R294" s="200"/>
      <c r="S294" s="200"/>
      <c r="T294" s="201"/>
      <c r="AT294" s="196" t="s">
        <v>173</v>
      </c>
      <c r="AU294" s="196" t="s">
        <v>82</v>
      </c>
      <c r="AV294" s="15" t="s">
        <v>161</v>
      </c>
      <c r="AW294" s="15" t="s">
        <v>36</v>
      </c>
      <c r="AX294" s="15" t="s">
        <v>73</v>
      </c>
      <c r="AY294" s="196" t="s">
        <v>149</v>
      </c>
    </row>
    <row r="295" spans="2:65" s="12" customFormat="1">
      <c r="B295" s="172"/>
      <c r="D295" s="173" t="s">
        <v>173</v>
      </c>
      <c r="E295" s="174" t="s">
        <v>5</v>
      </c>
      <c r="F295" s="175" t="s">
        <v>405</v>
      </c>
      <c r="H295" s="176">
        <v>478.92</v>
      </c>
      <c r="L295" s="172"/>
      <c r="M295" s="177"/>
      <c r="N295" s="178"/>
      <c r="O295" s="178"/>
      <c r="P295" s="178"/>
      <c r="Q295" s="178"/>
      <c r="R295" s="178"/>
      <c r="S295" s="178"/>
      <c r="T295" s="179"/>
      <c r="AT295" s="174" t="s">
        <v>173</v>
      </c>
      <c r="AU295" s="174" t="s">
        <v>82</v>
      </c>
      <c r="AV295" s="12" t="s">
        <v>82</v>
      </c>
      <c r="AW295" s="12" t="s">
        <v>36</v>
      </c>
      <c r="AX295" s="12" t="s">
        <v>73</v>
      </c>
      <c r="AY295" s="174" t="s">
        <v>149</v>
      </c>
    </row>
    <row r="296" spans="2:65" s="12" customFormat="1">
      <c r="B296" s="172"/>
      <c r="D296" s="173" t="s">
        <v>173</v>
      </c>
      <c r="E296" s="174" t="s">
        <v>5</v>
      </c>
      <c r="F296" s="175" t="s">
        <v>406</v>
      </c>
      <c r="H296" s="176">
        <v>53.213000000000001</v>
      </c>
      <c r="L296" s="172"/>
      <c r="M296" s="177"/>
      <c r="N296" s="178"/>
      <c r="O296" s="178"/>
      <c r="P296" s="178"/>
      <c r="Q296" s="178"/>
      <c r="R296" s="178"/>
      <c r="S296" s="178"/>
      <c r="T296" s="179"/>
      <c r="AT296" s="174" t="s">
        <v>173</v>
      </c>
      <c r="AU296" s="174" t="s">
        <v>82</v>
      </c>
      <c r="AV296" s="12" t="s">
        <v>82</v>
      </c>
      <c r="AW296" s="12" t="s">
        <v>36</v>
      </c>
      <c r="AX296" s="12" t="s">
        <v>73</v>
      </c>
      <c r="AY296" s="174" t="s">
        <v>149</v>
      </c>
    </row>
    <row r="297" spans="2:65" s="15" customFormat="1">
      <c r="B297" s="195"/>
      <c r="D297" s="173" t="s">
        <v>173</v>
      </c>
      <c r="E297" s="196" t="s">
        <v>5</v>
      </c>
      <c r="F297" s="197" t="s">
        <v>284</v>
      </c>
      <c r="H297" s="198">
        <v>532.13300000000004</v>
      </c>
      <c r="L297" s="195"/>
      <c r="M297" s="199"/>
      <c r="N297" s="200"/>
      <c r="O297" s="200"/>
      <c r="P297" s="200"/>
      <c r="Q297" s="200"/>
      <c r="R297" s="200"/>
      <c r="S297" s="200"/>
      <c r="T297" s="201"/>
      <c r="AT297" s="196" t="s">
        <v>173</v>
      </c>
      <c r="AU297" s="196" t="s">
        <v>82</v>
      </c>
      <c r="AV297" s="15" t="s">
        <v>161</v>
      </c>
      <c r="AW297" s="15" t="s">
        <v>36</v>
      </c>
      <c r="AX297" s="15" t="s">
        <v>73</v>
      </c>
      <c r="AY297" s="196" t="s">
        <v>149</v>
      </c>
    </row>
    <row r="298" spans="2:65" s="14" customFormat="1">
      <c r="B298" s="188"/>
      <c r="D298" s="173" t="s">
        <v>173</v>
      </c>
      <c r="E298" s="189" t="s">
        <v>5</v>
      </c>
      <c r="F298" s="190" t="s">
        <v>194</v>
      </c>
      <c r="H298" s="191">
        <v>3186.5529999999999</v>
      </c>
      <c r="L298" s="188"/>
      <c r="M298" s="192"/>
      <c r="N298" s="193"/>
      <c r="O298" s="193"/>
      <c r="P298" s="193"/>
      <c r="Q298" s="193"/>
      <c r="R298" s="193"/>
      <c r="S298" s="193"/>
      <c r="T298" s="194"/>
      <c r="AT298" s="189" t="s">
        <v>173</v>
      </c>
      <c r="AU298" s="189" t="s">
        <v>82</v>
      </c>
      <c r="AV298" s="14" t="s">
        <v>156</v>
      </c>
      <c r="AW298" s="14" t="s">
        <v>36</v>
      </c>
      <c r="AX298" s="14" t="s">
        <v>80</v>
      </c>
      <c r="AY298" s="189" t="s">
        <v>149</v>
      </c>
    </row>
    <row r="299" spans="2:65" s="1" customFormat="1" ht="25.5" customHeight="1">
      <c r="B299" s="160"/>
      <c r="C299" s="161" t="s">
        <v>407</v>
      </c>
      <c r="D299" s="161" t="s">
        <v>151</v>
      </c>
      <c r="E299" s="162" t="s">
        <v>408</v>
      </c>
      <c r="F299" s="163" t="s">
        <v>409</v>
      </c>
      <c r="G299" s="164" t="s">
        <v>268</v>
      </c>
      <c r="H299" s="165">
        <v>1188.19</v>
      </c>
      <c r="I299" s="166"/>
      <c r="J299" s="166">
        <f>ROUND(I299*H299,2)</f>
        <v>0</v>
      </c>
      <c r="K299" s="163" t="s">
        <v>155</v>
      </c>
      <c r="L299" s="39"/>
      <c r="M299" s="167" t="s">
        <v>5</v>
      </c>
      <c r="N299" s="168" t="s">
        <v>44</v>
      </c>
      <c r="O299" s="169">
        <v>0.29899999999999999</v>
      </c>
      <c r="P299" s="169">
        <f>O299*H299</f>
        <v>355.26881000000003</v>
      </c>
      <c r="Q299" s="169">
        <v>0</v>
      </c>
      <c r="R299" s="169">
        <f>Q299*H299</f>
        <v>0</v>
      </c>
      <c r="S299" s="169">
        <v>0</v>
      </c>
      <c r="T299" s="170">
        <f>S299*H299</f>
        <v>0</v>
      </c>
      <c r="AR299" s="25" t="s">
        <v>156</v>
      </c>
      <c r="AT299" s="25" t="s">
        <v>151</v>
      </c>
      <c r="AU299" s="25" t="s">
        <v>82</v>
      </c>
      <c r="AY299" s="25" t="s">
        <v>149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25" t="s">
        <v>80</v>
      </c>
      <c r="BK299" s="171">
        <f>ROUND(I299*H299,2)</f>
        <v>0</v>
      </c>
      <c r="BL299" s="25" t="s">
        <v>156</v>
      </c>
      <c r="BM299" s="25" t="s">
        <v>410</v>
      </c>
    </row>
    <row r="300" spans="2:65" s="13" customFormat="1">
      <c r="B300" s="182"/>
      <c r="D300" s="173" t="s">
        <v>173</v>
      </c>
      <c r="E300" s="183" t="s">
        <v>5</v>
      </c>
      <c r="F300" s="184" t="s">
        <v>187</v>
      </c>
      <c r="H300" s="183" t="s">
        <v>5</v>
      </c>
      <c r="L300" s="182"/>
      <c r="M300" s="185"/>
      <c r="N300" s="186"/>
      <c r="O300" s="186"/>
      <c r="P300" s="186"/>
      <c r="Q300" s="186"/>
      <c r="R300" s="186"/>
      <c r="S300" s="186"/>
      <c r="T300" s="187"/>
      <c r="AT300" s="183" t="s">
        <v>173</v>
      </c>
      <c r="AU300" s="183" t="s">
        <v>82</v>
      </c>
      <c r="AV300" s="13" t="s">
        <v>80</v>
      </c>
      <c r="AW300" s="13" t="s">
        <v>36</v>
      </c>
      <c r="AX300" s="13" t="s">
        <v>73</v>
      </c>
      <c r="AY300" s="183" t="s">
        <v>149</v>
      </c>
    </row>
    <row r="301" spans="2:65" s="13" customFormat="1">
      <c r="B301" s="182"/>
      <c r="D301" s="173" t="s">
        <v>173</v>
      </c>
      <c r="E301" s="183" t="s">
        <v>5</v>
      </c>
      <c r="F301" s="184" t="s">
        <v>281</v>
      </c>
      <c r="H301" s="183" t="s">
        <v>5</v>
      </c>
      <c r="L301" s="182"/>
      <c r="M301" s="185"/>
      <c r="N301" s="186"/>
      <c r="O301" s="186"/>
      <c r="P301" s="186"/>
      <c r="Q301" s="186"/>
      <c r="R301" s="186"/>
      <c r="S301" s="186"/>
      <c r="T301" s="187"/>
      <c r="AT301" s="183" t="s">
        <v>173</v>
      </c>
      <c r="AU301" s="183" t="s">
        <v>82</v>
      </c>
      <c r="AV301" s="13" t="s">
        <v>80</v>
      </c>
      <c r="AW301" s="13" t="s">
        <v>36</v>
      </c>
      <c r="AX301" s="13" t="s">
        <v>73</v>
      </c>
      <c r="AY301" s="183" t="s">
        <v>149</v>
      </c>
    </row>
    <row r="302" spans="2:65" s="13" customFormat="1">
      <c r="B302" s="182"/>
      <c r="D302" s="173" t="s">
        <v>173</v>
      </c>
      <c r="E302" s="183" t="s">
        <v>5</v>
      </c>
      <c r="F302" s="184" t="s">
        <v>200</v>
      </c>
      <c r="H302" s="183" t="s">
        <v>5</v>
      </c>
      <c r="L302" s="182"/>
      <c r="M302" s="185"/>
      <c r="N302" s="186"/>
      <c r="O302" s="186"/>
      <c r="P302" s="186"/>
      <c r="Q302" s="186"/>
      <c r="R302" s="186"/>
      <c r="S302" s="186"/>
      <c r="T302" s="187"/>
      <c r="AT302" s="183" t="s">
        <v>173</v>
      </c>
      <c r="AU302" s="183" t="s">
        <v>82</v>
      </c>
      <c r="AV302" s="13" t="s">
        <v>80</v>
      </c>
      <c r="AW302" s="13" t="s">
        <v>36</v>
      </c>
      <c r="AX302" s="13" t="s">
        <v>73</v>
      </c>
      <c r="AY302" s="183" t="s">
        <v>149</v>
      </c>
    </row>
    <row r="303" spans="2:65" s="12" customFormat="1">
      <c r="B303" s="172"/>
      <c r="D303" s="173" t="s">
        <v>173</v>
      </c>
      <c r="E303" s="174" t="s">
        <v>5</v>
      </c>
      <c r="F303" s="175" t="s">
        <v>411</v>
      </c>
      <c r="H303" s="176">
        <v>845.29</v>
      </c>
      <c r="L303" s="172"/>
      <c r="M303" s="177"/>
      <c r="N303" s="178"/>
      <c r="O303" s="178"/>
      <c r="P303" s="178"/>
      <c r="Q303" s="178"/>
      <c r="R303" s="178"/>
      <c r="S303" s="178"/>
      <c r="T303" s="179"/>
      <c r="AT303" s="174" t="s">
        <v>173</v>
      </c>
      <c r="AU303" s="174" t="s">
        <v>82</v>
      </c>
      <c r="AV303" s="12" t="s">
        <v>82</v>
      </c>
      <c r="AW303" s="12" t="s">
        <v>36</v>
      </c>
      <c r="AX303" s="12" t="s">
        <v>73</v>
      </c>
      <c r="AY303" s="174" t="s">
        <v>149</v>
      </c>
    </row>
    <row r="304" spans="2:65" s="12" customFormat="1">
      <c r="B304" s="172"/>
      <c r="D304" s="173" t="s">
        <v>173</v>
      </c>
      <c r="E304" s="174" t="s">
        <v>5</v>
      </c>
      <c r="F304" s="175" t="s">
        <v>412</v>
      </c>
      <c r="H304" s="176">
        <v>161.22999999999999</v>
      </c>
      <c r="L304" s="172"/>
      <c r="M304" s="177"/>
      <c r="N304" s="178"/>
      <c r="O304" s="178"/>
      <c r="P304" s="178"/>
      <c r="Q304" s="178"/>
      <c r="R304" s="178"/>
      <c r="S304" s="178"/>
      <c r="T304" s="179"/>
      <c r="AT304" s="174" t="s">
        <v>173</v>
      </c>
      <c r="AU304" s="174" t="s">
        <v>82</v>
      </c>
      <c r="AV304" s="12" t="s">
        <v>82</v>
      </c>
      <c r="AW304" s="12" t="s">
        <v>36</v>
      </c>
      <c r="AX304" s="12" t="s">
        <v>73</v>
      </c>
      <c r="AY304" s="174" t="s">
        <v>149</v>
      </c>
    </row>
    <row r="305" spans="2:65" s="13" customFormat="1">
      <c r="B305" s="182"/>
      <c r="D305" s="173" t="s">
        <v>173</v>
      </c>
      <c r="E305" s="183" t="s">
        <v>5</v>
      </c>
      <c r="F305" s="184" t="s">
        <v>192</v>
      </c>
      <c r="H305" s="183" t="s">
        <v>5</v>
      </c>
      <c r="L305" s="182"/>
      <c r="M305" s="185"/>
      <c r="N305" s="186"/>
      <c r="O305" s="186"/>
      <c r="P305" s="186"/>
      <c r="Q305" s="186"/>
      <c r="R305" s="186"/>
      <c r="S305" s="186"/>
      <c r="T305" s="187"/>
      <c r="AT305" s="183" t="s">
        <v>173</v>
      </c>
      <c r="AU305" s="183" t="s">
        <v>82</v>
      </c>
      <c r="AV305" s="13" t="s">
        <v>80</v>
      </c>
      <c r="AW305" s="13" t="s">
        <v>36</v>
      </c>
      <c r="AX305" s="13" t="s">
        <v>73</v>
      </c>
      <c r="AY305" s="183" t="s">
        <v>149</v>
      </c>
    </row>
    <row r="306" spans="2:65" s="12" customFormat="1">
      <c r="B306" s="172"/>
      <c r="D306" s="173" t="s">
        <v>173</v>
      </c>
      <c r="E306" s="174" t="s">
        <v>5</v>
      </c>
      <c r="F306" s="175" t="s">
        <v>413</v>
      </c>
      <c r="H306" s="176">
        <v>181.67</v>
      </c>
      <c r="L306" s="172"/>
      <c r="M306" s="177"/>
      <c r="N306" s="178"/>
      <c r="O306" s="178"/>
      <c r="P306" s="178"/>
      <c r="Q306" s="178"/>
      <c r="R306" s="178"/>
      <c r="S306" s="178"/>
      <c r="T306" s="179"/>
      <c r="AT306" s="174" t="s">
        <v>173</v>
      </c>
      <c r="AU306" s="174" t="s">
        <v>82</v>
      </c>
      <c r="AV306" s="12" t="s">
        <v>82</v>
      </c>
      <c r="AW306" s="12" t="s">
        <v>36</v>
      </c>
      <c r="AX306" s="12" t="s">
        <v>73</v>
      </c>
      <c r="AY306" s="174" t="s">
        <v>149</v>
      </c>
    </row>
    <row r="307" spans="2:65" s="14" customFormat="1">
      <c r="B307" s="188"/>
      <c r="D307" s="173" t="s">
        <v>173</v>
      </c>
      <c r="E307" s="189" t="s">
        <v>5</v>
      </c>
      <c r="F307" s="190" t="s">
        <v>194</v>
      </c>
      <c r="H307" s="191">
        <v>1188.19</v>
      </c>
      <c r="L307" s="188"/>
      <c r="M307" s="192"/>
      <c r="N307" s="193"/>
      <c r="O307" s="193"/>
      <c r="P307" s="193"/>
      <c r="Q307" s="193"/>
      <c r="R307" s="193"/>
      <c r="S307" s="193"/>
      <c r="T307" s="194"/>
      <c r="AT307" s="189" t="s">
        <v>173</v>
      </c>
      <c r="AU307" s="189" t="s">
        <v>82</v>
      </c>
      <c r="AV307" s="14" t="s">
        <v>156</v>
      </c>
      <c r="AW307" s="14" t="s">
        <v>36</v>
      </c>
      <c r="AX307" s="14" t="s">
        <v>80</v>
      </c>
      <c r="AY307" s="189" t="s">
        <v>149</v>
      </c>
    </row>
    <row r="308" spans="2:65" s="1" customFormat="1" ht="16.5" customHeight="1">
      <c r="B308" s="160"/>
      <c r="C308" s="202" t="s">
        <v>414</v>
      </c>
      <c r="D308" s="202" t="s">
        <v>415</v>
      </c>
      <c r="E308" s="203" t="s">
        <v>416</v>
      </c>
      <c r="F308" s="204" t="s">
        <v>417</v>
      </c>
      <c r="G308" s="205" t="s">
        <v>400</v>
      </c>
      <c r="H308" s="206">
        <v>2053.92</v>
      </c>
      <c r="I308" s="207"/>
      <c r="J308" s="207">
        <f>ROUND(I308*H308,2)</f>
        <v>0</v>
      </c>
      <c r="K308" s="204" t="s">
        <v>155</v>
      </c>
      <c r="L308" s="208"/>
      <c r="M308" s="209" t="s">
        <v>5</v>
      </c>
      <c r="N308" s="210" t="s">
        <v>44</v>
      </c>
      <c r="O308" s="169">
        <v>0</v>
      </c>
      <c r="P308" s="169">
        <f>O308*H308</f>
        <v>0</v>
      </c>
      <c r="Q308" s="169">
        <v>1</v>
      </c>
      <c r="R308" s="169">
        <f>Q308*H308</f>
        <v>2053.92</v>
      </c>
      <c r="S308" s="169">
        <v>0</v>
      </c>
      <c r="T308" s="170">
        <f>S308*H308</f>
        <v>0</v>
      </c>
      <c r="AR308" s="25" t="s">
        <v>195</v>
      </c>
      <c r="AT308" s="25" t="s">
        <v>415</v>
      </c>
      <c r="AU308" s="25" t="s">
        <v>82</v>
      </c>
      <c r="AY308" s="25" t="s">
        <v>149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25" t="s">
        <v>80</v>
      </c>
      <c r="BK308" s="171">
        <f>ROUND(I308*H308,2)</f>
        <v>0</v>
      </c>
      <c r="BL308" s="25" t="s">
        <v>156</v>
      </c>
      <c r="BM308" s="25" t="s">
        <v>418</v>
      </c>
    </row>
    <row r="309" spans="2:65" s="1" customFormat="1" ht="27">
      <c r="B309" s="39"/>
      <c r="D309" s="173" t="s">
        <v>179</v>
      </c>
      <c r="F309" s="180" t="s">
        <v>419</v>
      </c>
      <c r="L309" s="39"/>
      <c r="M309" s="181"/>
      <c r="N309" s="40"/>
      <c r="O309" s="40"/>
      <c r="P309" s="40"/>
      <c r="Q309" s="40"/>
      <c r="R309" s="40"/>
      <c r="S309" s="40"/>
      <c r="T309" s="68"/>
      <c r="AT309" s="25" t="s">
        <v>179</v>
      </c>
      <c r="AU309" s="25" t="s">
        <v>82</v>
      </c>
    </row>
    <row r="310" spans="2:65" s="12" customFormat="1">
      <c r="B310" s="172"/>
      <c r="D310" s="173" t="s">
        <v>173</v>
      </c>
      <c r="E310" s="174" t="s">
        <v>5</v>
      </c>
      <c r="F310" s="175" t="s">
        <v>420</v>
      </c>
      <c r="H310" s="176">
        <v>1690.58</v>
      </c>
      <c r="L310" s="172"/>
      <c r="M310" s="177"/>
      <c r="N310" s="178"/>
      <c r="O310" s="178"/>
      <c r="P310" s="178"/>
      <c r="Q310" s="178"/>
      <c r="R310" s="178"/>
      <c r="S310" s="178"/>
      <c r="T310" s="179"/>
      <c r="AT310" s="174" t="s">
        <v>173</v>
      </c>
      <c r="AU310" s="174" t="s">
        <v>82</v>
      </c>
      <c r="AV310" s="12" t="s">
        <v>82</v>
      </c>
      <c r="AW310" s="12" t="s">
        <v>36</v>
      </c>
      <c r="AX310" s="12" t="s">
        <v>73</v>
      </c>
      <c r="AY310" s="174" t="s">
        <v>149</v>
      </c>
    </row>
    <row r="311" spans="2:65" s="12" customFormat="1">
      <c r="B311" s="172"/>
      <c r="D311" s="173" t="s">
        <v>173</v>
      </c>
      <c r="E311" s="174" t="s">
        <v>5</v>
      </c>
      <c r="F311" s="175" t="s">
        <v>421</v>
      </c>
      <c r="H311" s="176">
        <v>363.34</v>
      </c>
      <c r="L311" s="172"/>
      <c r="M311" s="177"/>
      <c r="N311" s="178"/>
      <c r="O311" s="178"/>
      <c r="P311" s="178"/>
      <c r="Q311" s="178"/>
      <c r="R311" s="178"/>
      <c r="S311" s="178"/>
      <c r="T311" s="179"/>
      <c r="AT311" s="174" t="s">
        <v>173</v>
      </c>
      <c r="AU311" s="174" t="s">
        <v>82</v>
      </c>
      <c r="AV311" s="12" t="s">
        <v>82</v>
      </c>
      <c r="AW311" s="12" t="s">
        <v>36</v>
      </c>
      <c r="AX311" s="12" t="s">
        <v>73</v>
      </c>
      <c r="AY311" s="174" t="s">
        <v>149</v>
      </c>
    </row>
    <row r="312" spans="2:65" s="14" customFormat="1">
      <c r="B312" s="188"/>
      <c r="D312" s="173" t="s">
        <v>173</v>
      </c>
      <c r="E312" s="189" t="s">
        <v>5</v>
      </c>
      <c r="F312" s="190" t="s">
        <v>194</v>
      </c>
      <c r="H312" s="191">
        <v>2053.92</v>
      </c>
      <c r="L312" s="188"/>
      <c r="M312" s="192"/>
      <c r="N312" s="193"/>
      <c r="O312" s="193"/>
      <c r="P312" s="193"/>
      <c r="Q312" s="193"/>
      <c r="R312" s="193"/>
      <c r="S312" s="193"/>
      <c r="T312" s="194"/>
      <c r="AT312" s="189" t="s">
        <v>173</v>
      </c>
      <c r="AU312" s="189" t="s">
        <v>82</v>
      </c>
      <c r="AV312" s="14" t="s">
        <v>156</v>
      </c>
      <c r="AW312" s="14" t="s">
        <v>36</v>
      </c>
      <c r="AX312" s="14" t="s">
        <v>80</v>
      </c>
      <c r="AY312" s="189" t="s">
        <v>149</v>
      </c>
    </row>
    <row r="313" spans="2:65" s="1" customFormat="1" ht="38.25" customHeight="1">
      <c r="B313" s="160"/>
      <c r="C313" s="161" t="s">
        <v>422</v>
      </c>
      <c r="D313" s="161" t="s">
        <v>151</v>
      </c>
      <c r="E313" s="162" t="s">
        <v>423</v>
      </c>
      <c r="F313" s="163" t="s">
        <v>424</v>
      </c>
      <c r="G313" s="164" t="s">
        <v>268</v>
      </c>
      <c r="H313" s="165">
        <v>368.54</v>
      </c>
      <c r="I313" s="166"/>
      <c r="J313" s="166">
        <f>ROUND(I313*H313,2)</f>
        <v>0</v>
      </c>
      <c r="K313" s="163" t="s">
        <v>155</v>
      </c>
      <c r="L313" s="39"/>
      <c r="M313" s="167" t="s">
        <v>5</v>
      </c>
      <c r="N313" s="168" t="s">
        <v>44</v>
      </c>
      <c r="O313" s="169">
        <v>0.28599999999999998</v>
      </c>
      <c r="P313" s="169">
        <f>O313*H313</f>
        <v>105.40244</v>
      </c>
      <c r="Q313" s="169">
        <v>0</v>
      </c>
      <c r="R313" s="169">
        <f>Q313*H313</f>
        <v>0</v>
      </c>
      <c r="S313" s="169">
        <v>0</v>
      </c>
      <c r="T313" s="170">
        <f>S313*H313</f>
        <v>0</v>
      </c>
      <c r="AR313" s="25" t="s">
        <v>156</v>
      </c>
      <c r="AT313" s="25" t="s">
        <v>151</v>
      </c>
      <c r="AU313" s="25" t="s">
        <v>82</v>
      </c>
      <c r="AY313" s="25" t="s">
        <v>149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25" t="s">
        <v>80</v>
      </c>
      <c r="BK313" s="171">
        <f>ROUND(I313*H313,2)</f>
        <v>0</v>
      </c>
      <c r="BL313" s="25" t="s">
        <v>156</v>
      </c>
      <c r="BM313" s="25" t="s">
        <v>425</v>
      </c>
    </row>
    <row r="314" spans="2:65" s="13" customFormat="1">
      <c r="B314" s="182"/>
      <c r="D314" s="173" t="s">
        <v>173</v>
      </c>
      <c r="E314" s="183" t="s">
        <v>5</v>
      </c>
      <c r="F314" s="184" t="s">
        <v>187</v>
      </c>
      <c r="H314" s="183" t="s">
        <v>5</v>
      </c>
      <c r="L314" s="182"/>
      <c r="M314" s="185"/>
      <c r="N314" s="186"/>
      <c r="O314" s="186"/>
      <c r="P314" s="186"/>
      <c r="Q314" s="186"/>
      <c r="R314" s="186"/>
      <c r="S314" s="186"/>
      <c r="T314" s="187"/>
      <c r="AT314" s="183" t="s">
        <v>173</v>
      </c>
      <c r="AU314" s="183" t="s">
        <v>82</v>
      </c>
      <c r="AV314" s="13" t="s">
        <v>80</v>
      </c>
      <c r="AW314" s="13" t="s">
        <v>36</v>
      </c>
      <c r="AX314" s="13" t="s">
        <v>73</v>
      </c>
      <c r="AY314" s="183" t="s">
        <v>149</v>
      </c>
    </row>
    <row r="315" spans="2:65" s="13" customFormat="1">
      <c r="B315" s="182"/>
      <c r="D315" s="173" t="s">
        <v>173</v>
      </c>
      <c r="E315" s="183" t="s">
        <v>5</v>
      </c>
      <c r="F315" s="184" t="s">
        <v>281</v>
      </c>
      <c r="H315" s="183" t="s">
        <v>5</v>
      </c>
      <c r="L315" s="182"/>
      <c r="M315" s="185"/>
      <c r="N315" s="186"/>
      <c r="O315" s="186"/>
      <c r="P315" s="186"/>
      <c r="Q315" s="186"/>
      <c r="R315" s="186"/>
      <c r="S315" s="186"/>
      <c r="T315" s="187"/>
      <c r="AT315" s="183" t="s">
        <v>173</v>
      </c>
      <c r="AU315" s="183" t="s">
        <v>82</v>
      </c>
      <c r="AV315" s="13" t="s">
        <v>80</v>
      </c>
      <c r="AW315" s="13" t="s">
        <v>36</v>
      </c>
      <c r="AX315" s="13" t="s">
        <v>73</v>
      </c>
      <c r="AY315" s="183" t="s">
        <v>149</v>
      </c>
    </row>
    <row r="316" spans="2:65" s="12" customFormat="1">
      <c r="B316" s="172"/>
      <c r="D316" s="173" t="s">
        <v>173</v>
      </c>
      <c r="E316" s="174" t="s">
        <v>5</v>
      </c>
      <c r="F316" s="175" t="s">
        <v>426</v>
      </c>
      <c r="H316" s="176">
        <v>307.32</v>
      </c>
      <c r="L316" s="172"/>
      <c r="M316" s="177"/>
      <c r="N316" s="178"/>
      <c r="O316" s="178"/>
      <c r="P316" s="178"/>
      <c r="Q316" s="178"/>
      <c r="R316" s="178"/>
      <c r="S316" s="178"/>
      <c r="T316" s="179"/>
      <c r="AT316" s="174" t="s">
        <v>173</v>
      </c>
      <c r="AU316" s="174" t="s">
        <v>82</v>
      </c>
      <c r="AV316" s="12" t="s">
        <v>82</v>
      </c>
      <c r="AW316" s="12" t="s">
        <v>36</v>
      </c>
      <c r="AX316" s="12" t="s">
        <v>73</v>
      </c>
      <c r="AY316" s="174" t="s">
        <v>149</v>
      </c>
    </row>
    <row r="317" spans="2:65" s="12" customFormat="1">
      <c r="B317" s="172"/>
      <c r="D317" s="173" t="s">
        <v>173</v>
      </c>
      <c r="E317" s="174" t="s">
        <v>5</v>
      </c>
      <c r="F317" s="175" t="s">
        <v>427</v>
      </c>
      <c r="H317" s="176">
        <v>61.22</v>
      </c>
      <c r="L317" s="172"/>
      <c r="M317" s="177"/>
      <c r="N317" s="178"/>
      <c r="O317" s="178"/>
      <c r="P317" s="178"/>
      <c r="Q317" s="178"/>
      <c r="R317" s="178"/>
      <c r="S317" s="178"/>
      <c r="T317" s="179"/>
      <c r="AT317" s="174" t="s">
        <v>173</v>
      </c>
      <c r="AU317" s="174" t="s">
        <v>82</v>
      </c>
      <c r="AV317" s="12" t="s">
        <v>82</v>
      </c>
      <c r="AW317" s="12" t="s">
        <v>36</v>
      </c>
      <c r="AX317" s="12" t="s">
        <v>73</v>
      </c>
      <c r="AY317" s="174" t="s">
        <v>149</v>
      </c>
    </row>
    <row r="318" spans="2:65" s="14" customFormat="1">
      <c r="B318" s="188"/>
      <c r="D318" s="173" t="s">
        <v>173</v>
      </c>
      <c r="E318" s="189" t="s">
        <v>5</v>
      </c>
      <c r="F318" s="190" t="s">
        <v>194</v>
      </c>
      <c r="H318" s="191">
        <v>368.54</v>
      </c>
      <c r="L318" s="188"/>
      <c r="M318" s="192"/>
      <c r="N318" s="193"/>
      <c r="O318" s="193"/>
      <c r="P318" s="193"/>
      <c r="Q318" s="193"/>
      <c r="R318" s="193"/>
      <c r="S318" s="193"/>
      <c r="T318" s="194"/>
      <c r="AT318" s="189" t="s">
        <v>173</v>
      </c>
      <c r="AU318" s="189" t="s">
        <v>82</v>
      </c>
      <c r="AV318" s="14" t="s">
        <v>156</v>
      </c>
      <c r="AW318" s="14" t="s">
        <v>36</v>
      </c>
      <c r="AX318" s="14" t="s">
        <v>80</v>
      </c>
      <c r="AY318" s="189" t="s">
        <v>149</v>
      </c>
    </row>
    <row r="319" spans="2:65" s="1" customFormat="1" ht="16.5" customHeight="1">
      <c r="B319" s="160"/>
      <c r="C319" s="202" t="s">
        <v>428</v>
      </c>
      <c r="D319" s="202" t="s">
        <v>415</v>
      </c>
      <c r="E319" s="203" t="s">
        <v>429</v>
      </c>
      <c r="F319" s="204" t="s">
        <v>430</v>
      </c>
      <c r="G319" s="205" t="s">
        <v>400</v>
      </c>
      <c r="H319" s="206">
        <v>737.08</v>
      </c>
      <c r="I319" s="207"/>
      <c r="J319" s="207">
        <f>ROUND(I319*H319,2)</f>
        <v>0</v>
      </c>
      <c r="K319" s="204" t="s">
        <v>155</v>
      </c>
      <c r="L319" s="208"/>
      <c r="M319" s="209" t="s">
        <v>5</v>
      </c>
      <c r="N319" s="210" t="s">
        <v>44</v>
      </c>
      <c r="O319" s="169">
        <v>0</v>
      </c>
      <c r="P319" s="169">
        <f>O319*H319</f>
        <v>0</v>
      </c>
      <c r="Q319" s="169">
        <v>1</v>
      </c>
      <c r="R319" s="169">
        <f>Q319*H319</f>
        <v>737.08</v>
      </c>
      <c r="S319" s="169">
        <v>0</v>
      </c>
      <c r="T319" s="170">
        <f>S319*H319</f>
        <v>0</v>
      </c>
      <c r="AR319" s="25" t="s">
        <v>195</v>
      </c>
      <c r="AT319" s="25" t="s">
        <v>415</v>
      </c>
      <c r="AU319" s="25" t="s">
        <v>82</v>
      </c>
      <c r="AY319" s="25" t="s">
        <v>149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25" t="s">
        <v>80</v>
      </c>
      <c r="BK319" s="171">
        <f>ROUND(I319*H319,2)</f>
        <v>0</v>
      </c>
      <c r="BL319" s="25" t="s">
        <v>156</v>
      </c>
      <c r="BM319" s="25" t="s">
        <v>431</v>
      </c>
    </row>
    <row r="320" spans="2:65" s="1" customFormat="1" ht="27">
      <c r="B320" s="39"/>
      <c r="D320" s="173" t="s">
        <v>179</v>
      </c>
      <c r="F320" s="180" t="s">
        <v>432</v>
      </c>
      <c r="L320" s="39"/>
      <c r="M320" s="181"/>
      <c r="N320" s="40"/>
      <c r="O320" s="40"/>
      <c r="P320" s="40"/>
      <c r="Q320" s="40"/>
      <c r="R320" s="40"/>
      <c r="S320" s="40"/>
      <c r="T320" s="68"/>
      <c r="AT320" s="25" t="s">
        <v>179</v>
      </c>
      <c r="AU320" s="25" t="s">
        <v>82</v>
      </c>
    </row>
    <row r="321" spans="2:65" s="12" customFormat="1">
      <c r="B321" s="172"/>
      <c r="D321" s="173" t="s">
        <v>173</v>
      </c>
      <c r="F321" s="175" t="s">
        <v>433</v>
      </c>
      <c r="H321" s="176">
        <v>737.08</v>
      </c>
      <c r="L321" s="172"/>
      <c r="M321" s="177"/>
      <c r="N321" s="178"/>
      <c r="O321" s="178"/>
      <c r="P321" s="178"/>
      <c r="Q321" s="178"/>
      <c r="R321" s="178"/>
      <c r="S321" s="178"/>
      <c r="T321" s="179"/>
      <c r="AT321" s="174" t="s">
        <v>173</v>
      </c>
      <c r="AU321" s="174" t="s">
        <v>82</v>
      </c>
      <c r="AV321" s="12" t="s">
        <v>82</v>
      </c>
      <c r="AW321" s="12" t="s">
        <v>6</v>
      </c>
      <c r="AX321" s="12" t="s">
        <v>80</v>
      </c>
      <c r="AY321" s="174" t="s">
        <v>149</v>
      </c>
    </row>
    <row r="322" spans="2:65" s="1" customFormat="1" ht="38.25" customHeight="1">
      <c r="B322" s="160"/>
      <c r="C322" s="161" t="s">
        <v>434</v>
      </c>
      <c r="D322" s="161" t="s">
        <v>151</v>
      </c>
      <c r="E322" s="162" t="s">
        <v>435</v>
      </c>
      <c r="F322" s="163" t="s">
        <v>436</v>
      </c>
      <c r="G322" s="164" t="s">
        <v>171</v>
      </c>
      <c r="H322" s="165">
        <v>136.19999999999999</v>
      </c>
      <c r="I322" s="166"/>
      <c r="J322" s="166">
        <f>ROUND(I322*H322,2)</f>
        <v>0</v>
      </c>
      <c r="K322" s="163" t="s">
        <v>155</v>
      </c>
      <c r="L322" s="39"/>
      <c r="M322" s="167" t="s">
        <v>5</v>
      </c>
      <c r="N322" s="168" t="s">
        <v>44</v>
      </c>
      <c r="O322" s="169">
        <v>9.5000000000000001E-2</v>
      </c>
      <c r="P322" s="169">
        <f>O322*H322</f>
        <v>12.938999999999998</v>
      </c>
      <c r="Q322" s="169">
        <v>0</v>
      </c>
      <c r="R322" s="169">
        <f>Q322*H322</f>
        <v>0</v>
      </c>
      <c r="S322" s="169">
        <v>0</v>
      </c>
      <c r="T322" s="170">
        <f>S322*H322</f>
        <v>0</v>
      </c>
      <c r="AR322" s="25" t="s">
        <v>156</v>
      </c>
      <c r="AT322" s="25" t="s">
        <v>151</v>
      </c>
      <c r="AU322" s="25" t="s">
        <v>82</v>
      </c>
      <c r="AY322" s="25" t="s">
        <v>149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25" t="s">
        <v>80</v>
      </c>
      <c r="BK322" s="171">
        <f>ROUND(I322*H322,2)</f>
        <v>0</v>
      </c>
      <c r="BL322" s="25" t="s">
        <v>156</v>
      </c>
      <c r="BM322" s="25" t="s">
        <v>437</v>
      </c>
    </row>
    <row r="323" spans="2:65" s="12" customFormat="1">
      <c r="B323" s="172"/>
      <c r="D323" s="173" t="s">
        <v>173</v>
      </c>
      <c r="E323" s="174" t="s">
        <v>5</v>
      </c>
      <c r="F323" s="175" t="s">
        <v>438</v>
      </c>
      <c r="H323" s="176">
        <v>136.19999999999999</v>
      </c>
      <c r="L323" s="172"/>
      <c r="M323" s="177"/>
      <c r="N323" s="178"/>
      <c r="O323" s="178"/>
      <c r="P323" s="178"/>
      <c r="Q323" s="178"/>
      <c r="R323" s="178"/>
      <c r="S323" s="178"/>
      <c r="T323" s="179"/>
      <c r="AT323" s="174" t="s">
        <v>173</v>
      </c>
      <c r="AU323" s="174" t="s">
        <v>82</v>
      </c>
      <c r="AV323" s="12" t="s">
        <v>82</v>
      </c>
      <c r="AW323" s="12" t="s">
        <v>36</v>
      </c>
      <c r="AX323" s="12" t="s">
        <v>80</v>
      </c>
      <c r="AY323" s="174" t="s">
        <v>149</v>
      </c>
    </row>
    <row r="324" spans="2:65" s="1" customFormat="1" ht="25.5" customHeight="1">
      <c r="B324" s="160"/>
      <c r="C324" s="161" t="s">
        <v>439</v>
      </c>
      <c r="D324" s="161" t="s">
        <v>151</v>
      </c>
      <c r="E324" s="162" t="s">
        <v>440</v>
      </c>
      <c r="F324" s="163" t="s">
        <v>441</v>
      </c>
      <c r="G324" s="164" t="s">
        <v>171</v>
      </c>
      <c r="H324" s="165">
        <v>74.91</v>
      </c>
      <c r="I324" s="166"/>
      <c r="J324" s="166">
        <f>ROUND(I324*H324,2)</f>
        <v>0</v>
      </c>
      <c r="K324" s="163" t="s">
        <v>155</v>
      </c>
      <c r="L324" s="39"/>
      <c r="M324" s="167" t="s">
        <v>5</v>
      </c>
      <c r="N324" s="168" t="s">
        <v>44</v>
      </c>
      <c r="O324" s="169">
        <v>2.8000000000000001E-2</v>
      </c>
      <c r="P324" s="169">
        <f>O324*H324</f>
        <v>2.09748</v>
      </c>
      <c r="Q324" s="169">
        <v>0</v>
      </c>
      <c r="R324" s="169">
        <f>Q324*H324</f>
        <v>0</v>
      </c>
      <c r="S324" s="169">
        <v>0</v>
      </c>
      <c r="T324" s="170">
        <f>S324*H324</f>
        <v>0</v>
      </c>
      <c r="AR324" s="25" t="s">
        <v>156</v>
      </c>
      <c r="AT324" s="25" t="s">
        <v>151</v>
      </c>
      <c r="AU324" s="25" t="s">
        <v>82</v>
      </c>
      <c r="AY324" s="25" t="s">
        <v>149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25" t="s">
        <v>80</v>
      </c>
      <c r="BK324" s="171">
        <f>ROUND(I324*H324,2)</f>
        <v>0</v>
      </c>
      <c r="BL324" s="25" t="s">
        <v>156</v>
      </c>
      <c r="BM324" s="25" t="s">
        <v>442</v>
      </c>
    </row>
    <row r="325" spans="2:65" s="13" customFormat="1">
      <c r="B325" s="182"/>
      <c r="D325" s="173" t="s">
        <v>173</v>
      </c>
      <c r="E325" s="183" t="s">
        <v>5</v>
      </c>
      <c r="F325" s="184" t="s">
        <v>443</v>
      </c>
      <c r="H325" s="183" t="s">
        <v>5</v>
      </c>
      <c r="L325" s="182"/>
      <c r="M325" s="185"/>
      <c r="N325" s="186"/>
      <c r="O325" s="186"/>
      <c r="P325" s="186"/>
      <c r="Q325" s="186"/>
      <c r="R325" s="186"/>
      <c r="S325" s="186"/>
      <c r="T325" s="187"/>
      <c r="AT325" s="183" t="s">
        <v>173</v>
      </c>
      <c r="AU325" s="183" t="s">
        <v>82</v>
      </c>
      <c r="AV325" s="13" t="s">
        <v>80</v>
      </c>
      <c r="AW325" s="13" t="s">
        <v>36</v>
      </c>
      <c r="AX325" s="13" t="s">
        <v>73</v>
      </c>
      <c r="AY325" s="183" t="s">
        <v>149</v>
      </c>
    </row>
    <row r="326" spans="2:65" s="12" customFormat="1">
      <c r="B326" s="172"/>
      <c r="D326" s="173" t="s">
        <v>173</v>
      </c>
      <c r="E326" s="174" t="s">
        <v>5</v>
      </c>
      <c r="F326" s="175" t="s">
        <v>444</v>
      </c>
      <c r="H326" s="176">
        <v>74.91</v>
      </c>
      <c r="L326" s="172"/>
      <c r="M326" s="177"/>
      <c r="N326" s="178"/>
      <c r="O326" s="178"/>
      <c r="P326" s="178"/>
      <c r="Q326" s="178"/>
      <c r="R326" s="178"/>
      <c r="S326" s="178"/>
      <c r="T326" s="179"/>
      <c r="AT326" s="174" t="s">
        <v>173</v>
      </c>
      <c r="AU326" s="174" t="s">
        <v>82</v>
      </c>
      <c r="AV326" s="12" t="s">
        <v>82</v>
      </c>
      <c r="AW326" s="12" t="s">
        <v>36</v>
      </c>
      <c r="AX326" s="12" t="s">
        <v>80</v>
      </c>
      <c r="AY326" s="174" t="s">
        <v>149</v>
      </c>
    </row>
    <row r="327" spans="2:65" s="1" customFormat="1" ht="25.5" customHeight="1">
      <c r="B327" s="160"/>
      <c r="C327" s="161" t="s">
        <v>445</v>
      </c>
      <c r="D327" s="161" t="s">
        <v>151</v>
      </c>
      <c r="E327" s="162" t="s">
        <v>446</v>
      </c>
      <c r="F327" s="163" t="s">
        <v>447</v>
      </c>
      <c r="G327" s="164" t="s">
        <v>171</v>
      </c>
      <c r="H327" s="165">
        <v>211.11</v>
      </c>
      <c r="I327" s="166"/>
      <c r="J327" s="166">
        <f>ROUND(I327*H327,2)</f>
        <v>0</v>
      </c>
      <c r="K327" s="163" t="s">
        <v>155</v>
      </c>
      <c r="L327" s="39"/>
      <c r="M327" s="167" t="s">
        <v>5</v>
      </c>
      <c r="N327" s="168" t="s">
        <v>44</v>
      </c>
      <c r="O327" s="169">
        <v>7.0000000000000001E-3</v>
      </c>
      <c r="P327" s="169">
        <f>O327*H327</f>
        <v>1.47777</v>
      </c>
      <c r="Q327" s="169">
        <v>0</v>
      </c>
      <c r="R327" s="169">
        <f>Q327*H327</f>
        <v>0</v>
      </c>
      <c r="S327" s="169">
        <v>0</v>
      </c>
      <c r="T327" s="170">
        <f>S327*H327</f>
        <v>0</v>
      </c>
      <c r="AR327" s="25" t="s">
        <v>156</v>
      </c>
      <c r="AT327" s="25" t="s">
        <v>151</v>
      </c>
      <c r="AU327" s="25" t="s">
        <v>82</v>
      </c>
      <c r="AY327" s="25" t="s">
        <v>149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25" t="s">
        <v>80</v>
      </c>
      <c r="BK327" s="171">
        <f>ROUND(I327*H327,2)</f>
        <v>0</v>
      </c>
      <c r="BL327" s="25" t="s">
        <v>156</v>
      </c>
      <c r="BM327" s="25" t="s">
        <v>448</v>
      </c>
    </row>
    <row r="328" spans="2:65" s="12" customFormat="1">
      <c r="B328" s="172"/>
      <c r="D328" s="173" t="s">
        <v>173</v>
      </c>
      <c r="E328" s="174" t="s">
        <v>5</v>
      </c>
      <c r="F328" s="175" t="s">
        <v>449</v>
      </c>
      <c r="H328" s="176">
        <v>211.11</v>
      </c>
      <c r="L328" s="172"/>
      <c r="M328" s="177"/>
      <c r="N328" s="178"/>
      <c r="O328" s="178"/>
      <c r="P328" s="178"/>
      <c r="Q328" s="178"/>
      <c r="R328" s="178"/>
      <c r="S328" s="178"/>
      <c r="T328" s="179"/>
      <c r="AT328" s="174" t="s">
        <v>173</v>
      </c>
      <c r="AU328" s="174" t="s">
        <v>82</v>
      </c>
      <c r="AV328" s="12" t="s">
        <v>82</v>
      </c>
      <c r="AW328" s="12" t="s">
        <v>36</v>
      </c>
      <c r="AX328" s="12" t="s">
        <v>80</v>
      </c>
      <c r="AY328" s="174" t="s">
        <v>149</v>
      </c>
    </row>
    <row r="329" spans="2:65" s="1" customFormat="1" ht="16.5" customHeight="1">
      <c r="B329" s="160"/>
      <c r="C329" s="202" t="s">
        <v>450</v>
      </c>
      <c r="D329" s="202" t="s">
        <v>415</v>
      </c>
      <c r="E329" s="203" t="s">
        <v>451</v>
      </c>
      <c r="F329" s="204" t="s">
        <v>452</v>
      </c>
      <c r="G329" s="205" t="s">
        <v>453</v>
      </c>
      <c r="H329" s="206">
        <v>4.2220000000000004</v>
      </c>
      <c r="I329" s="207"/>
      <c r="J329" s="207">
        <f>ROUND(I329*H329,2)</f>
        <v>0</v>
      </c>
      <c r="K329" s="204" t="s">
        <v>155</v>
      </c>
      <c r="L329" s="208"/>
      <c r="M329" s="209" t="s">
        <v>5</v>
      </c>
      <c r="N329" s="210" t="s">
        <v>44</v>
      </c>
      <c r="O329" s="169">
        <v>0</v>
      </c>
      <c r="P329" s="169">
        <f>O329*H329</f>
        <v>0</v>
      </c>
      <c r="Q329" s="169">
        <v>1E-3</v>
      </c>
      <c r="R329" s="169">
        <f>Q329*H329</f>
        <v>4.2220000000000009E-3</v>
      </c>
      <c r="S329" s="169">
        <v>0</v>
      </c>
      <c r="T329" s="170">
        <f>S329*H329</f>
        <v>0</v>
      </c>
      <c r="AR329" s="25" t="s">
        <v>195</v>
      </c>
      <c r="AT329" s="25" t="s">
        <v>415</v>
      </c>
      <c r="AU329" s="25" t="s">
        <v>82</v>
      </c>
      <c r="AY329" s="25" t="s">
        <v>149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25" t="s">
        <v>80</v>
      </c>
      <c r="BK329" s="171">
        <f>ROUND(I329*H329,2)</f>
        <v>0</v>
      </c>
      <c r="BL329" s="25" t="s">
        <v>156</v>
      </c>
      <c r="BM329" s="25" t="s">
        <v>454</v>
      </c>
    </row>
    <row r="330" spans="2:65" s="12" customFormat="1">
      <c r="B330" s="172"/>
      <c r="D330" s="173" t="s">
        <v>173</v>
      </c>
      <c r="E330" s="174" t="s">
        <v>5</v>
      </c>
      <c r="F330" s="175" t="s">
        <v>455</v>
      </c>
      <c r="H330" s="176">
        <v>4.2220000000000004</v>
      </c>
      <c r="L330" s="172"/>
      <c r="M330" s="177"/>
      <c r="N330" s="178"/>
      <c r="O330" s="178"/>
      <c r="P330" s="178"/>
      <c r="Q330" s="178"/>
      <c r="R330" s="178"/>
      <c r="S330" s="178"/>
      <c r="T330" s="179"/>
      <c r="AT330" s="174" t="s">
        <v>173</v>
      </c>
      <c r="AU330" s="174" t="s">
        <v>82</v>
      </c>
      <c r="AV330" s="12" t="s">
        <v>82</v>
      </c>
      <c r="AW330" s="12" t="s">
        <v>36</v>
      </c>
      <c r="AX330" s="12" t="s">
        <v>80</v>
      </c>
      <c r="AY330" s="174" t="s">
        <v>149</v>
      </c>
    </row>
    <row r="331" spans="2:65" s="11" customFormat="1" ht="29.85" customHeight="1">
      <c r="B331" s="148"/>
      <c r="D331" s="149" t="s">
        <v>72</v>
      </c>
      <c r="E331" s="158" t="s">
        <v>82</v>
      </c>
      <c r="F331" s="158" t="s">
        <v>456</v>
      </c>
      <c r="J331" s="159">
        <f>BK331</f>
        <v>0</v>
      </c>
      <c r="L331" s="148"/>
      <c r="M331" s="152"/>
      <c r="N331" s="153"/>
      <c r="O331" s="153"/>
      <c r="P331" s="154">
        <f>SUM(P332:P341)</f>
        <v>137.77636000000001</v>
      </c>
      <c r="Q331" s="153"/>
      <c r="R331" s="154">
        <f>SUM(R332:R341)</f>
        <v>175.42765499999999</v>
      </c>
      <c r="S331" s="153"/>
      <c r="T331" s="155">
        <f>SUM(T332:T341)</f>
        <v>0</v>
      </c>
      <c r="AR331" s="149" t="s">
        <v>80</v>
      </c>
      <c r="AT331" s="156" t="s">
        <v>72</v>
      </c>
      <c r="AU331" s="156" t="s">
        <v>80</v>
      </c>
      <c r="AY331" s="149" t="s">
        <v>149</v>
      </c>
      <c r="BK331" s="157">
        <f>SUM(BK332:BK341)</f>
        <v>0</v>
      </c>
    </row>
    <row r="332" spans="2:65" s="1" customFormat="1" ht="25.5" customHeight="1">
      <c r="B332" s="160"/>
      <c r="C332" s="161" t="s">
        <v>457</v>
      </c>
      <c r="D332" s="161" t="s">
        <v>151</v>
      </c>
      <c r="E332" s="162" t="s">
        <v>458</v>
      </c>
      <c r="F332" s="163" t="s">
        <v>459</v>
      </c>
      <c r="G332" s="164" t="s">
        <v>268</v>
      </c>
      <c r="H332" s="165">
        <v>107.333</v>
      </c>
      <c r="I332" s="166"/>
      <c r="J332" s="166">
        <f>ROUND(I332*H332,2)</f>
        <v>0</v>
      </c>
      <c r="K332" s="163" t="s">
        <v>155</v>
      </c>
      <c r="L332" s="39"/>
      <c r="M332" s="167" t="s">
        <v>5</v>
      </c>
      <c r="N332" s="168" t="s">
        <v>44</v>
      </c>
      <c r="O332" s="169">
        <v>0.92</v>
      </c>
      <c r="P332" s="169">
        <f>O332*H332</f>
        <v>98.74636000000001</v>
      </c>
      <c r="Q332" s="169">
        <v>1.63</v>
      </c>
      <c r="R332" s="169">
        <f>Q332*H332</f>
        <v>174.95278999999999</v>
      </c>
      <c r="S332" s="169">
        <v>0</v>
      </c>
      <c r="T332" s="170">
        <f>S332*H332</f>
        <v>0</v>
      </c>
      <c r="AR332" s="25" t="s">
        <v>156</v>
      </c>
      <c r="AT332" s="25" t="s">
        <v>151</v>
      </c>
      <c r="AU332" s="25" t="s">
        <v>82</v>
      </c>
      <c r="AY332" s="25" t="s">
        <v>149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25" t="s">
        <v>80</v>
      </c>
      <c r="BK332" s="171">
        <f>ROUND(I332*H332,2)</f>
        <v>0</v>
      </c>
      <c r="BL332" s="25" t="s">
        <v>156</v>
      </c>
      <c r="BM332" s="25" t="s">
        <v>460</v>
      </c>
    </row>
    <row r="333" spans="2:65" s="13" customFormat="1">
      <c r="B333" s="182"/>
      <c r="D333" s="173" t="s">
        <v>173</v>
      </c>
      <c r="E333" s="183" t="s">
        <v>5</v>
      </c>
      <c r="F333" s="184" t="s">
        <v>187</v>
      </c>
      <c r="H333" s="183" t="s">
        <v>5</v>
      </c>
      <c r="L333" s="182"/>
      <c r="M333" s="185"/>
      <c r="N333" s="186"/>
      <c r="O333" s="186"/>
      <c r="P333" s="186"/>
      <c r="Q333" s="186"/>
      <c r="R333" s="186"/>
      <c r="S333" s="186"/>
      <c r="T333" s="187"/>
      <c r="AT333" s="183" t="s">
        <v>173</v>
      </c>
      <c r="AU333" s="183" t="s">
        <v>82</v>
      </c>
      <c r="AV333" s="13" t="s">
        <v>80</v>
      </c>
      <c r="AW333" s="13" t="s">
        <v>36</v>
      </c>
      <c r="AX333" s="13" t="s">
        <v>73</v>
      </c>
      <c r="AY333" s="183" t="s">
        <v>149</v>
      </c>
    </row>
    <row r="334" spans="2:65" s="13" customFormat="1">
      <c r="B334" s="182"/>
      <c r="D334" s="173" t="s">
        <v>173</v>
      </c>
      <c r="E334" s="183" t="s">
        <v>5</v>
      </c>
      <c r="F334" s="184" t="s">
        <v>461</v>
      </c>
      <c r="H334" s="183" t="s">
        <v>5</v>
      </c>
      <c r="L334" s="182"/>
      <c r="M334" s="185"/>
      <c r="N334" s="186"/>
      <c r="O334" s="186"/>
      <c r="P334" s="186"/>
      <c r="Q334" s="186"/>
      <c r="R334" s="186"/>
      <c r="S334" s="186"/>
      <c r="T334" s="187"/>
      <c r="AT334" s="183" t="s">
        <v>173</v>
      </c>
      <c r="AU334" s="183" t="s">
        <v>82</v>
      </c>
      <c r="AV334" s="13" t="s">
        <v>80</v>
      </c>
      <c r="AW334" s="13" t="s">
        <v>36</v>
      </c>
      <c r="AX334" s="13" t="s">
        <v>73</v>
      </c>
      <c r="AY334" s="183" t="s">
        <v>149</v>
      </c>
    </row>
    <row r="335" spans="2:65" s="12" customFormat="1">
      <c r="B335" s="172"/>
      <c r="D335" s="173" t="s">
        <v>173</v>
      </c>
      <c r="E335" s="174" t="s">
        <v>5</v>
      </c>
      <c r="F335" s="175" t="s">
        <v>462</v>
      </c>
      <c r="H335" s="176">
        <v>86.543000000000006</v>
      </c>
      <c r="L335" s="172"/>
      <c r="M335" s="177"/>
      <c r="N335" s="178"/>
      <c r="O335" s="178"/>
      <c r="P335" s="178"/>
      <c r="Q335" s="178"/>
      <c r="R335" s="178"/>
      <c r="S335" s="178"/>
      <c r="T335" s="179"/>
      <c r="AT335" s="174" t="s">
        <v>173</v>
      </c>
      <c r="AU335" s="174" t="s">
        <v>82</v>
      </c>
      <c r="AV335" s="12" t="s">
        <v>82</v>
      </c>
      <c r="AW335" s="12" t="s">
        <v>36</v>
      </c>
      <c r="AX335" s="12" t="s">
        <v>73</v>
      </c>
      <c r="AY335" s="174" t="s">
        <v>149</v>
      </c>
    </row>
    <row r="336" spans="2:65" s="12" customFormat="1">
      <c r="B336" s="172"/>
      <c r="D336" s="173" t="s">
        <v>173</v>
      </c>
      <c r="E336" s="174" t="s">
        <v>5</v>
      </c>
      <c r="F336" s="175" t="s">
        <v>463</v>
      </c>
      <c r="H336" s="176">
        <v>20.79</v>
      </c>
      <c r="L336" s="172"/>
      <c r="M336" s="177"/>
      <c r="N336" s="178"/>
      <c r="O336" s="178"/>
      <c r="P336" s="178"/>
      <c r="Q336" s="178"/>
      <c r="R336" s="178"/>
      <c r="S336" s="178"/>
      <c r="T336" s="179"/>
      <c r="AT336" s="174" t="s">
        <v>173</v>
      </c>
      <c r="AU336" s="174" t="s">
        <v>82</v>
      </c>
      <c r="AV336" s="12" t="s">
        <v>82</v>
      </c>
      <c r="AW336" s="12" t="s">
        <v>36</v>
      </c>
      <c r="AX336" s="12" t="s">
        <v>73</v>
      </c>
      <c r="AY336" s="174" t="s">
        <v>149</v>
      </c>
    </row>
    <row r="337" spans="2:65" s="14" customFormat="1">
      <c r="B337" s="188"/>
      <c r="D337" s="173" t="s">
        <v>173</v>
      </c>
      <c r="E337" s="189" t="s">
        <v>5</v>
      </c>
      <c r="F337" s="190" t="s">
        <v>194</v>
      </c>
      <c r="H337" s="191">
        <v>107.333</v>
      </c>
      <c r="L337" s="188"/>
      <c r="M337" s="192"/>
      <c r="N337" s="193"/>
      <c r="O337" s="193"/>
      <c r="P337" s="193"/>
      <c r="Q337" s="193"/>
      <c r="R337" s="193"/>
      <c r="S337" s="193"/>
      <c r="T337" s="194"/>
      <c r="AT337" s="189" t="s">
        <v>173</v>
      </c>
      <c r="AU337" s="189" t="s">
        <v>82</v>
      </c>
      <c r="AV337" s="14" t="s">
        <v>156</v>
      </c>
      <c r="AW337" s="14" t="s">
        <v>36</v>
      </c>
      <c r="AX337" s="14" t="s">
        <v>80</v>
      </c>
      <c r="AY337" s="189" t="s">
        <v>149</v>
      </c>
    </row>
    <row r="338" spans="2:65" s="1" customFormat="1" ht="16.5" customHeight="1">
      <c r="B338" s="160"/>
      <c r="C338" s="161" t="s">
        <v>464</v>
      </c>
      <c r="D338" s="161" t="s">
        <v>151</v>
      </c>
      <c r="E338" s="162" t="s">
        <v>465</v>
      </c>
      <c r="F338" s="163" t="s">
        <v>466</v>
      </c>
      <c r="G338" s="164" t="s">
        <v>219</v>
      </c>
      <c r="H338" s="165">
        <v>650.5</v>
      </c>
      <c r="I338" s="166"/>
      <c r="J338" s="166">
        <f>ROUND(I338*H338,2)</f>
        <v>0</v>
      </c>
      <c r="K338" s="163" t="s">
        <v>5</v>
      </c>
      <c r="L338" s="39"/>
      <c r="M338" s="167" t="s">
        <v>5</v>
      </c>
      <c r="N338" s="168" t="s">
        <v>44</v>
      </c>
      <c r="O338" s="169">
        <v>0.06</v>
      </c>
      <c r="P338" s="169">
        <f>O338*H338</f>
        <v>39.03</v>
      </c>
      <c r="Q338" s="169">
        <v>7.2999999999999996E-4</v>
      </c>
      <c r="R338" s="169">
        <f>Q338*H338</f>
        <v>0.47486499999999998</v>
      </c>
      <c r="S338" s="169">
        <v>0</v>
      </c>
      <c r="T338" s="170">
        <f>S338*H338</f>
        <v>0</v>
      </c>
      <c r="AR338" s="25" t="s">
        <v>156</v>
      </c>
      <c r="AT338" s="25" t="s">
        <v>151</v>
      </c>
      <c r="AU338" s="25" t="s">
        <v>82</v>
      </c>
      <c r="AY338" s="25" t="s">
        <v>149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25" t="s">
        <v>80</v>
      </c>
      <c r="BK338" s="171">
        <f>ROUND(I338*H338,2)</f>
        <v>0</v>
      </c>
      <c r="BL338" s="25" t="s">
        <v>156</v>
      </c>
      <c r="BM338" s="25" t="s">
        <v>467</v>
      </c>
    </row>
    <row r="339" spans="2:65" s="12" customFormat="1">
      <c r="B339" s="172"/>
      <c r="D339" s="173" t="s">
        <v>173</v>
      </c>
      <c r="E339" s="174" t="s">
        <v>5</v>
      </c>
      <c r="F339" s="175" t="s">
        <v>468</v>
      </c>
      <c r="H339" s="176">
        <v>524.5</v>
      </c>
      <c r="L339" s="172"/>
      <c r="M339" s="177"/>
      <c r="N339" s="178"/>
      <c r="O339" s="178"/>
      <c r="P339" s="178"/>
      <c r="Q339" s="178"/>
      <c r="R339" s="178"/>
      <c r="S339" s="178"/>
      <c r="T339" s="179"/>
      <c r="AT339" s="174" t="s">
        <v>173</v>
      </c>
      <c r="AU339" s="174" t="s">
        <v>82</v>
      </c>
      <c r="AV339" s="12" t="s">
        <v>82</v>
      </c>
      <c r="AW339" s="12" t="s">
        <v>36</v>
      </c>
      <c r="AX339" s="12" t="s">
        <v>73</v>
      </c>
      <c r="AY339" s="174" t="s">
        <v>149</v>
      </c>
    </row>
    <row r="340" spans="2:65" s="12" customFormat="1">
      <c r="B340" s="172"/>
      <c r="D340" s="173" t="s">
        <v>173</v>
      </c>
      <c r="E340" s="174" t="s">
        <v>5</v>
      </c>
      <c r="F340" s="175" t="s">
        <v>469</v>
      </c>
      <c r="H340" s="176">
        <v>126</v>
      </c>
      <c r="L340" s="172"/>
      <c r="M340" s="177"/>
      <c r="N340" s="178"/>
      <c r="O340" s="178"/>
      <c r="P340" s="178"/>
      <c r="Q340" s="178"/>
      <c r="R340" s="178"/>
      <c r="S340" s="178"/>
      <c r="T340" s="179"/>
      <c r="AT340" s="174" t="s">
        <v>173</v>
      </c>
      <c r="AU340" s="174" t="s">
        <v>82</v>
      </c>
      <c r="AV340" s="12" t="s">
        <v>82</v>
      </c>
      <c r="AW340" s="12" t="s">
        <v>36</v>
      </c>
      <c r="AX340" s="12" t="s">
        <v>73</v>
      </c>
      <c r="AY340" s="174" t="s">
        <v>149</v>
      </c>
    </row>
    <row r="341" spans="2:65" s="14" customFormat="1">
      <c r="B341" s="188"/>
      <c r="D341" s="173" t="s">
        <v>173</v>
      </c>
      <c r="E341" s="189" t="s">
        <v>5</v>
      </c>
      <c r="F341" s="190" t="s">
        <v>194</v>
      </c>
      <c r="H341" s="191">
        <v>650.5</v>
      </c>
      <c r="L341" s="188"/>
      <c r="M341" s="192"/>
      <c r="N341" s="193"/>
      <c r="O341" s="193"/>
      <c r="P341" s="193"/>
      <c r="Q341" s="193"/>
      <c r="R341" s="193"/>
      <c r="S341" s="193"/>
      <c r="T341" s="194"/>
      <c r="AT341" s="189" t="s">
        <v>173</v>
      </c>
      <c r="AU341" s="189" t="s">
        <v>82</v>
      </c>
      <c r="AV341" s="14" t="s">
        <v>156</v>
      </c>
      <c r="AW341" s="14" t="s">
        <v>36</v>
      </c>
      <c r="AX341" s="14" t="s">
        <v>80</v>
      </c>
      <c r="AY341" s="189" t="s">
        <v>149</v>
      </c>
    </row>
    <row r="342" spans="2:65" s="11" customFormat="1" ht="29.85" customHeight="1">
      <c r="B342" s="148"/>
      <c r="D342" s="149" t="s">
        <v>72</v>
      </c>
      <c r="E342" s="158" t="s">
        <v>161</v>
      </c>
      <c r="F342" s="158" t="s">
        <v>470</v>
      </c>
      <c r="J342" s="159">
        <f>BK342</f>
        <v>0</v>
      </c>
      <c r="L342" s="148"/>
      <c r="M342" s="152"/>
      <c r="N342" s="153"/>
      <c r="O342" s="153"/>
      <c r="P342" s="154">
        <f>P343</f>
        <v>44.582500000000003</v>
      </c>
      <c r="Q342" s="153"/>
      <c r="R342" s="154">
        <f>R343</f>
        <v>0</v>
      </c>
      <c r="S342" s="153"/>
      <c r="T342" s="155">
        <f>T343</f>
        <v>0</v>
      </c>
      <c r="AR342" s="149" t="s">
        <v>80</v>
      </c>
      <c r="AT342" s="156" t="s">
        <v>72</v>
      </c>
      <c r="AU342" s="156" t="s">
        <v>80</v>
      </c>
      <c r="AY342" s="149" t="s">
        <v>149</v>
      </c>
      <c r="BK342" s="157">
        <f>BK343</f>
        <v>0</v>
      </c>
    </row>
    <row r="343" spans="2:65" s="1" customFormat="1" ht="16.5" customHeight="1">
      <c r="B343" s="160"/>
      <c r="C343" s="161" t="s">
        <v>471</v>
      </c>
      <c r="D343" s="161" t="s">
        <v>151</v>
      </c>
      <c r="E343" s="162" t="s">
        <v>472</v>
      </c>
      <c r="F343" s="163" t="s">
        <v>473</v>
      </c>
      <c r="G343" s="164" t="s">
        <v>219</v>
      </c>
      <c r="H343" s="165">
        <v>524.5</v>
      </c>
      <c r="I343" s="166"/>
      <c r="J343" s="166">
        <f>ROUND(I343*H343,2)</f>
        <v>0</v>
      </c>
      <c r="K343" s="163" t="s">
        <v>155</v>
      </c>
      <c r="L343" s="39"/>
      <c r="M343" s="167" t="s">
        <v>5</v>
      </c>
      <c r="N343" s="168" t="s">
        <v>44</v>
      </c>
      <c r="O343" s="169">
        <v>8.5000000000000006E-2</v>
      </c>
      <c r="P343" s="169">
        <f>O343*H343</f>
        <v>44.582500000000003</v>
      </c>
      <c r="Q343" s="169">
        <v>0</v>
      </c>
      <c r="R343" s="169">
        <f>Q343*H343</f>
        <v>0</v>
      </c>
      <c r="S343" s="169">
        <v>0</v>
      </c>
      <c r="T343" s="170">
        <f>S343*H343</f>
        <v>0</v>
      </c>
      <c r="AR343" s="25" t="s">
        <v>156</v>
      </c>
      <c r="AT343" s="25" t="s">
        <v>151</v>
      </c>
      <c r="AU343" s="25" t="s">
        <v>82</v>
      </c>
      <c r="AY343" s="25" t="s">
        <v>149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25" t="s">
        <v>80</v>
      </c>
      <c r="BK343" s="171">
        <f>ROUND(I343*H343,2)</f>
        <v>0</v>
      </c>
      <c r="BL343" s="25" t="s">
        <v>156</v>
      </c>
      <c r="BM343" s="25" t="s">
        <v>474</v>
      </c>
    </row>
    <row r="344" spans="2:65" s="11" customFormat="1" ht="29.85" customHeight="1">
      <c r="B344" s="148"/>
      <c r="D344" s="149" t="s">
        <v>72</v>
      </c>
      <c r="E344" s="158" t="s">
        <v>156</v>
      </c>
      <c r="F344" s="158" t="s">
        <v>475</v>
      </c>
      <c r="J344" s="159">
        <f>BK344</f>
        <v>0</v>
      </c>
      <c r="L344" s="148"/>
      <c r="M344" s="152"/>
      <c r="N344" s="153"/>
      <c r="O344" s="153"/>
      <c r="P344" s="154">
        <f>SUM(P345:P365)</f>
        <v>106.94061000000001</v>
      </c>
      <c r="Q344" s="153"/>
      <c r="R344" s="154">
        <f>SUM(R345:R365)</f>
        <v>1.0214000000000001</v>
      </c>
      <c r="S344" s="153"/>
      <c r="T344" s="155">
        <f>SUM(T345:T365)</f>
        <v>0</v>
      </c>
      <c r="AR344" s="149" t="s">
        <v>80</v>
      </c>
      <c r="AT344" s="156" t="s">
        <v>72</v>
      </c>
      <c r="AU344" s="156" t="s">
        <v>80</v>
      </c>
      <c r="AY344" s="149" t="s">
        <v>149</v>
      </c>
      <c r="BK344" s="157">
        <f>SUM(BK345:BK365)</f>
        <v>0</v>
      </c>
    </row>
    <row r="345" spans="2:65" s="1" customFormat="1" ht="25.5" customHeight="1">
      <c r="B345" s="160"/>
      <c r="C345" s="161" t="s">
        <v>476</v>
      </c>
      <c r="D345" s="161" t="s">
        <v>151</v>
      </c>
      <c r="E345" s="162" t="s">
        <v>477</v>
      </c>
      <c r="F345" s="163" t="s">
        <v>478</v>
      </c>
      <c r="G345" s="164" t="s">
        <v>268</v>
      </c>
      <c r="H345" s="165">
        <v>69.510000000000005</v>
      </c>
      <c r="I345" s="166"/>
      <c r="J345" s="166">
        <f>ROUND(I345*H345,2)</f>
        <v>0</v>
      </c>
      <c r="K345" s="163" t="s">
        <v>155</v>
      </c>
      <c r="L345" s="39"/>
      <c r="M345" s="167" t="s">
        <v>5</v>
      </c>
      <c r="N345" s="168" t="s">
        <v>44</v>
      </c>
      <c r="O345" s="169">
        <v>1.3169999999999999</v>
      </c>
      <c r="P345" s="169">
        <f>O345*H345</f>
        <v>91.544669999999996</v>
      </c>
      <c r="Q345" s="169">
        <v>0</v>
      </c>
      <c r="R345" s="169">
        <f>Q345*H345</f>
        <v>0</v>
      </c>
      <c r="S345" s="169">
        <v>0</v>
      </c>
      <c r="T345" s="170">
        <f>S345*H345</f>
        <v>0</v>
      </c>
      <c r="AR345" s="25" t="s">
        <v>156</v>
      </c>
      <c r="AT345" s="25" t="s">
        <v>151</v>
      </c>
      <c r="AU345" s="25" t="s">
        <v>82</v>
      </c>
      <c r="AY345" s="25" t="s">
        <v>149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25" t="s">
        <v>80</v>
      </c>
      <c r="BK345" s="171">
        <f>ROUND(I345*H345,2)</f>
        <v>0</v>
      </c>
      <c r="BL345" s="25" t="s">
        <v>156</v>
      </c>
      <c r="BM345" s="25" t="s">
        <v>479</v>
      </c>
    </row>
    <row r="346" spans="2:65" s="13" customFormat="1">
      <c r="B346" s="182"/>
      <c r="D346" s="173" t="s">
        <v>173</v>
      </c>
      <c r="E346" s="183" t="s">
        <v>5</v>
      </c>
      <c r="F346" s="184" t="s">
        <v>187</v>
      </c>
      <c r="H346" s="183" t="s">
        <v>5</v>
      </c>
      <c r="L346" s="182"/>
      <c r="M346" s="185"/>
      <c r="N346" s="186"/>
      <c r="O346" s="186"/>
      <c r="P346" s="186"/>
      <c r="Q346" s="186"/>
      <c r="R346" s="186"/>
      <c r="S346" s="186"/>
      <c r="T346" s="187"/>
      <c r="AT346" s="183" t="s">
        <v>173</v>
      </c>
      <c r="AU346" s="183" t="s">
        <v>82</v>
      </c>
      <c r="AV346" s="13" t="s">
        <v>80</v>
      </c>
      <c r="AW346" s="13" t="s">
        <v>36</v>
      </c>
      <c r="AX346" s="13" t="s">
        <v>73</v>
      </c>
      <c r="AY346" s="183" t="s">
        <v>149</v>
      </c>
    </row>
    <row r="347" spans="2:65" s="13" customFormat="1">
      <c r="B347" s="182"/>
      <c r="D347" s="173" t="s">
        <v>173</v>
      </c>
      <c r="E347" s="183" t="s">
        <v>5</v>
      </c>
      <c r="F347" s="184" t="s">
        <v>281</v>
      </c>
      <c r="H347" s="183" t="s">
        <v>5</v>
      </c>
      <c r="L347" s="182"/>
      <c r="M347" s="185"/>
      <c r="N347" s="186"/>
      <c r="O347" s="186"/>
      <c r="P347" s="186"/>
      <c r="Q347" s="186"/>
      <c r="R347" s="186"/>
      <c r="S347" s="186"/>
      <c r="T347" s="187"/>
      <c r="AT347" s="183" t="s">
        <v>173</v>
      </c>
      <c r="AU347" s="183" t="s">
        <v>82</v>
      </c>
      <c r="AV347" s="13" t="s">
        <v>80</v>
      </c>
      <c r="AW347" s="13" t="s">
        <v>36</v>
      </c>
      <c r="AX347" s="13" t="s">
        <v>73</v>
      </c>
      <c r="AY347" s="183" t="s">
        <v>149</v>
      </c>
    </row>
    <row r="348" spans="2:65" s="12" customFormat="1">
      <c r="B348" s="172"/>
      <c r="D348" s="173" t="s">
        <v>173</v>
      </c>
      <c r="E348" s="174" t="s">
        <v>5</v>
      </c>
      <c r="F348" s="175" t="s">
        <v>480</v>
      </c>
      <c r="H348" s="176">
        <v>55.65</v>
      </c>
      <c r="L348" s="172"/>
      <c r="M348" s="177"/>
      <c r="N348" s="178"/>
      <c r="O348" s="178"/>
      <c r="P348" s="178"/>
      <c r="Q348" s="178"/>
      <c r="R348" s="178"/>
      <c r="S348" s="178"/>
      <c r="T348" s="179"/>
      <c r="AT348" s="174" t="s">
        <v>173</v>
      </c>
      <c r="AU348" s="174" t="s">
        <v>82</v>
      </c>
      <c r="AV348" s="12" t="s">
        <v>82</v>
      </c>
      <c r="AW348" s="12" t="s">
        <v>36</v>
      </c>
      <c r="AX348" s="12" t="s">
        <v>73</v>
      </c>
      <c r="AY348" s="174" t="s">
        <v>149</v>
      </c>
    </row>
    <row r="349" spans="2:65" s="12" customFormat="1">
      <c r="B349" s="172"/>
      <c r="D349" s="173" t="s">
        <v>173</v>
      </c>
      <c r="E349" s="174" t="s">
        <v>5</v>
      </c>
      <c r="F349" s="175" t="s">
        <v>481</v>
      </c>
      <c r="H349" s="176">
        <v>13.86</v>
      </c>
      <c r="L349" s="172"/>
      <c r="M349" s="177"/>
      <c r="N349" s="178"/>
      <c r="O349" s="178"/>
      <c r="P349" s="178"/>
      <c r="Q349" s="178"/>
      <c r="R349" s="178"/>
      <c r="S349" s="178"/>
      <c r="T349" s="179"/>
      <c r="AT349" s="174" t="s">
        <v>173</v>
      </c>
      <c r="AU349" s="174" t="s">
        <v>82</v>
      </c>
      <c r="AV349" s="12" t="s">
        <v>82</v>
      </c>
      <c r="AW349" s="12" t="s">
        <v>36</v>
      </c>
      <c r="AX349" s="12" t="s">
        <v>73</v>
      </c>
      <c r="AY349" s="174" t="s">
        <v>149</v>
      </c>
    </row>
    <row r="350" spans="2:65" s="14" customFormat="1">
      <c r="B350" s="188"/>
      <c r="D350" s="173" t="s">
        <v>173</v>
      </c>
      <c r="E350" s="189" t="s">
        <v>5</v>
      </c>
      <c r="F350" s="190" t="s">
        <v>194</v>
      </c>
      <c r="H350" s="191">
        <v>69.510000000000005</v>
      </c>
      <c r="L350" s="188"/>
      <c r="M350" s="192"/>
      <c r="N350" s="193"/>
      <c r="O350" s="193"/>
      <c r="P350" s="193"/>
      <c r="Q350" s="193"/>
      <c r="R350" s="193"/>
      <c r="S350" s="193"/>
      <c r="T350" s="194"/>
      <c r="AT350" s="189" t="s">
        <v>173</v>
      </c>
      <c r="AU350" s="189" t="s">
        <v>82</v>
      </c>
      <c r="AV350" s="14" t="s">
        <v>156</v>
      </c>
      <c r="AW350" s="14" t="s">
        <v>36</v>
      </c>
      <c r="AX350" s="14" t="s">
        <v>80</v>
      </c>
      <c r="AY350" s="189" t="s">
        <v>149</v>
      </c>
    </row>
    <row r="351" spans="2:65" s="1" customFormat="1" ht="25.5" customHeight="1">
      <c r="B351" s="160"/>
      <c r="C351" s="161" t="s">
        <v>482</v>
      </c>
      <c r="D351" s="161" t="s">
        <v>151</v>
      </c>
      <c r="E351" s="162" t="s">
        <v>483</v>
      </c>
      <c r="F351" s="163" t="s">
        <v>484</v>
      </c>
      <c r="G351" s="164" t="s">
        <v>171</v>
      </c>
      <c r="H351" s="165">
        <v>6.75</v>
      </c>
      <c r="I351" s="166"/>
      <c r="J351" s="166">
        <f>ROUND(I351*H351,2)</f>
        <v>0</v>
      </c>
      <c r="K351" s="163" t="s">
        <v>155</v>
      </c>
      <c r="L351" s="39"/>
      <c r="M351" s="167" t="s">
        <v>5</v>
      </c>
      <c r="N351" s="168" t="s">
        <v>44</v>
      </c>
      <c r="O351" s="169">
        <v>0.05</v>
      </c>
      <c r="P351" s="169">
        <f>O351*H351</f>
        <v>0.33750000000000002</v>
      </c>
      <c r="Q351" s="169">
        <v>0</v>
      </c>
      <c r="R351" s="169">
        <f>Q351*H351</f>
        <v>0</v>
      </c>
      <c r="S351" s="169">
        <v>0</v>
      </c>
      <c r="T351" s="170">
        <f>S351*H351</f>
        <v>0</v>
      </c>
      <c r="AR351" s="25" t="s">
        <v>156</v>
      </c>
      <c r="AT351" s="25" t="s">
        <v>151</v>
      </c>
      <c r="AU351" s="25" t="s">
        <v>82</v>
      </c>
      <c r="AY351" s="25" t="s">
        <v>149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25" t="s">
        <v>80</v>
      </c>
      <c r="BK351" s="171">
        <f>ROUND(I351*H351,2)</f>
        <v>0</v>
      </c>
      <c r="BL351" s="25" t="s">
        <v>156</v>
      </c>
      <c r="BM351" s="25" t="s">
        <v>485</v>
      </c>
    </row>
    <row r="352" spans="2:65" s="13" customFormat="1">
      <c r="B352" s="182"/>
      <c r="D352" s="173" t="s">
        <v>173</v>
      </c>
      <c r="E352" s="183" t="s">
        <v>5</v>
      </c>
      <c r="F352" s="184" t="s">
        <v>486</v>
      </c>
      <c r="H352" s="183" t="s">
        <v>5</v>
      </c>
      <c r="L352" s="182"/>
      <c r="M352" s="185"/>
      <c r="N352" s="186"/>
      <c r="O352" s="186"/>
      <c r="P352" s="186"/>
      <c r="Q352" s="186"/>
      <c r="R352" s="186"/>
      <c r="S352" s="186"/>
      <c r="T352" s="187"/>
      <c r="AT352" s="183" t="s">
        <v>173</v>
      </c>
      <c r="AU352" s="183" t="s">
        <v>82</v>
      </c>
      <c r="AV352" s="13" t="s">
        <v>80</v>
      </c>
      <c r="AW352" s="13" t="s">
        <v>36</v>
      </c>
      <c r="AX352" s="13" t="s">
        <v>73</v>
      </c>
      <c r="AY352" s="183" t="s">
        <v>149</v>
      </c>
    </row>
    <row r="353" spans="2:65" s="12" customFormat="1">
      <c r="B353" s="172"/>
      <c r="D353" s="173" t="s">
        <v>173</v>
      </c>
      <c r="E353" s="174" t="s">
        <v>5</v>
      </c>
      <c r="F353" s="175" t="s">
        <v>174</v>
      </c>
      <c r="H353" s="176">
        <v>6.75</v>
      </c>
      <c r="L353" s="172"/>
      <c r="M353" s="177"/>
      <c r="N353" s="178"/>
      <c r="O353" s="178"/>
      <c r="P353" s="178"/>
      <c r="Q353" s="178"/>
      <c r="R353" s="178"/>
      <c r="S353" s="178"/>
      <c r="T353" s="179"/>
      <c r="AT353" s="174" t="s">
        <v>173</v>
      </c>
      <c r="AU353" s="174" t="s">
        <v>82</v>
      </c>
      <c r="AV353" s="12" t="s">
        <v>82</v>
      </c>
      <c r="AW353" s="12" t="s">
        <v>36</v>
      </c>
      <c r="AX353" s="12" t="s">
        <v>80</v>
      </c>
      <c r="AY353" s="174" t="s">
        <v>149</v>
      </c>
    </row>
    <row r="354" spans="2:65" s="1" customFormat="1" ht="25.5" customHeight="1">
      <c r="B354" s="160"/>
      <c r="C354" s="161" t="s">
        <v>487</v>
      </c>
      <c r="D354" s="161" t="s">
        <v>151</v>
      </c>
      <c r="E354" s="162" t="s">
        <v>488</v>
      </c>
      <c r="F354" s="163" t="s">
        <v>489</v>
      </c>
      <c r="G354" s="164" t="s">
        <v>154</v>
      </c>
      <c r="H354" s="165">
        <v>10</v>
      </c>
      <c r="I354" s="166"/>
      <c r="J354" s="166">
        <f>ROUND(I354*H354,2)</f>
        <v>0</v>
      </c>
      <c r="K354" s="163" t="s">
        <v>155</v>
      </c>
      <c r="L354" s="39"/>
      <c r="M354" s="167" t="s">
        <v>5</v>
      </c>
      <c r="N354" s="168" t="s">
        <v>44</v>
      </c>
      <c r="O354" s="169">
        <v>0.28000000000000003</v>
      </c>
      <c r="P354" s="169">
        <f>O354*H354</f>
        <v>2.8000000000000003</v>
      </c>
      <c r="Q354" s="169">
        <v>6.6E-3</v>
      </c>
      <c r="R354" s="169">
        <f>Q354*H354</f>
        <v>6.6000000000000003E-2</v>
      </c>
      <c r="S354" s="169">
        <v>0</v>
      </c>
      <c r="T354" s="170">
        <f>S354*H354</f>
        <v>0</v>
      </c>
      <c r="AR354" s="25" t="s">
        <v>156</v>
      </c>
      <c r="AT354" s="25" t="s">
        <v>151</v>
      </c>
      <c r="AU354" s="25" t="s">
        <v>82</v>
      </c>
      <c r="AY354" s="25" t="s">
        <v>149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25" t="s">
        <v>80</v>
      </c>
      <c r="BK354" s="171">
        <f>ROUND(I354*H354,2)</f>
        <v>0</v>
      </c>
      <c r="BL354" s="25" t="s">
        <v>156</v>
      </c>
      <c r="BM354" s="25" t="s">
        <v>490</v>
      </c>
    </row>
    <row r="355" spans="2:65" s="13" customFormat="1">
      <c r="B355" s="182"/>
      <c r="D355" s="173" t="s">
        <v>173</v>
      </c>
      <c r="E355" s="183" t="s">
        <v>5</v>
      </c>
      <c r="F355" s="184" t="s">
        <v>491</v>
      </c>
      <c r="H355" s="183" t="s">
        <v>5</v>
      </c>
      <c r="L355" s="182"/>
      <c r="M355" s="185"/>
      <c r="N355" s="186"/>
      <c r="O355" s="186"/>
      <c r="P355" s="186"/>
      <c r="Q355" s="186"/>
      <c r="R355" s="186"/>
      <c r="S355" s="186"/>
      <c r="T355" s="187"/>
      <c r="AT355" s="183" t="s">
        <v>173</v>
      </c>
      <c r="AU355" s="183" t="s">
        <v>82</v>
      </c>
      <c r="AV355" s="13" t="s">
        <v>80</v>
      </c>
      <c r="AW355" s="13" t="s">
        <v>36</v>
      </c>
      <c r="AX355" s="13" t="s">
        <v>73</v>
      </c>
      <c r="AY355" s="183" t="s">
        <v>149</v>
      </c>
    </row>
    <row r="356" spans="2:65" s="12" customFormat="1">
      <c r="B356" s="172"/>
      <c r="D356" s="173" t="s">
        <v>173</v>
      </c>
      <c r="E356" s="174" t="s">
        <v>5</v>
      </c>
      <c r="F356" s="175" t="s">
        <v>492</v>
      </c>
      <c r="H356" s="176">
        <v>10</v>
      </c>
      <c r="L356" s="172"/>
      <c r="M356" s="177"/>
      <c r="N356" s="178"/>
      <c r="O356" s="178"/>
      <c r="P356" s="178"/>
      <c r="Q356" s="178"/>
      <c r="R356" s="178"/>
      <c r="S356" s="178"/>
      <c r="T356" s="179"/>
      <c r="AT356" s="174" t="s">
        <v>173</v>
      </c>
      <c r="AU356" s="174" t="s">
        <v>82</v>
      </c>
      <c r="AV356" s="12" t="s">
        <v>82</v>
      </c>
      <c r="AW356" s="12" t="s">
        <v>36</v>
      </c>
      <c r="AX356" s="12" t="s">
        <v>80</v>
      </c>
      <c r="AY356" s="174" t="s">
        <v>149</v>
      </c>
    </row>
    <row r="357" spans="2:65" s="1" customFormat="1" ht="16.5" customHeight="1">
      <c r="B357" s="160"/>
      <c r="C357" s="202" t="s">
        <v>493</v>
      </c>
      <c r="D357" s="202" t="s">
        <v>415</v>
      </c>
      <c r="E357" s="203" t="s">
        <v>494</v>
      </c>
      <c r="F357" s="204" t="s">
        <v>495</v>
      </c>
      <c r="G357" s="205" t="s">
        <v>154</v>
      </c>
      <c r="H357" s="206">
        <v>3</v>
      </c>
      <c r="I357" s="207"/>
      <c r="J357" s="207">
        <f>ROUND(I357*H357,2)</f>
        <v>0</v>
      </c>
      <c r="K357" s="204" t="s">
        <v>5</v>
      </c>
      <c r="L357" s="208"/>
      <c r="M357" s="209" t="s">
        <v>5</v>
      </c>
      <c r="N357" s="210" t="s">
        <v>44</v>
      </c>
      <c r="O357" s="169">
        <v>0</v>
      </c>
      <c r="P357" s="169">
        <f>O357*H357</f>
        <v>0</v>
      </c>
      <c r="Q357" s="169">
        <v>3.9E-2</v>
      </c>
      <c r="R357" s="169">
        <f>Q357*H357</f>
        <v>0.11699999999999999</v>
      </c>
      <c r="S357" s="169">
        <v>0</v>
      </c>
      <c r="T357" s="170">
        <f>S357*H357</f>
        <v>0</v>
      </c>
      <c r="AR357" s="25" t="s">
        <v>195</v>
      </c>
      <c r="AT357" s="25" t="s">
        <v>415</v>
      </c>
      <c r="AU357" s="25" t="s">
        <v>82</v>
      </c>
      <c r="AY357" s="25" t="s">
        <v>149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25" t="s">
        <v>80</v>
      </c>
      <c r="BK357" s="171">
        <f>ROUND(I357*H357,2)</f>
        <v>0</v>
      </c>
      <c r="BL357" s="25" t="s">
        <v>156</v>
      </c>
      <c r="BM357" s="25" t="s">
        <v>496</v>
      </c>
    </row>
    <row r="358" spans="2:65" s="1" customFormat="1" ht="16.5" customHeight="1">
      <c r="B358" s="160"/>
      <c r="C358" s="202" t="s">
        <v>497</v>
      </c>
      <c r="D358" s="202" t="s">
        <v>415</v>
      </c>
      <c r="E358" s="203" t="s">
        <v>498</v>
      </c>
      <c r="F358" s="204" t="s">
        <v>499</v>
      </c>
      <c r="G358" s="205" t="s">
        <v>154</v>
      </c>
      <c r="H358" s="206">
        <v>4</v>
      </c>
      <c r="I358" s="207"/>
      <c r="J358" s="207">
        <f>ROUND(I358*H358,2)</f>
        <v>0</v>
      </c>
      <c r="K358" s="204" t="s">
        <v>155</v>
      </c>
      <c r="L358" s="208"/>
      <c r="M358" s="209" t="s">
        <v>5</v>
      </c>
      <c r="N358" s="210" t="s">
        <v>44</v>
      </c>
      <c r="O358" s="169">
        <v>0</v>
      </c>
      <c r="P358" s="169">
        <f>O358*H358</f>
        <v>0</v>
      </c>
      <c r="Q358" s="169">
        <v>5.0999999999999997E-2</v>
      </c>
      <c r="R358" s="169">
        <f>Q358*H358</f>
        <v>0.20399999999999999</v>
      </c>
      <c r="S358" s="169">
        <v>0</v>
      </c>
      <c r="T358" s="170">
        <f>S358*H358</f>
        <v>0</v>
      </c>
      <c r="AR358" s="25" t="s">
        <v>195</v>
      </c>
      <c r="AT358" s="25" t="s">
        <v>415</v>
      </c>
      <c r="AU358" s="25" t="s">
        <v>82</v>
      </c>
      <c r="AY358" s="25" t="s">
        <v>149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25" t="s">
        <v>80</v>
      </c>
      <c r="BK358" s="171">
        <f>ROUND(I358*H358,2)</f>
        <v>0</v>
      </c>
      <c r="BL358" s="25" t="s">
        <v>156</v>
      </c>
      <c r="BM358" s="25" t="s">
        <v>500</v>
      </c>
    </row>
    <row r="359" spans="2:65" s="1" customFormat="1" ht="16.5" customHeight="1">
      <c r="B359" s="160"/>
      <c r="C359" s="202" t="s">
        <v>501</v>
      </c>
      <c r="D359" s="202" t="s">
        <v>415</v>
      </c>
      <c r="E359" s="203" t="s">
        <v>502</v>
      </c>
      <c r="F359" s="204" t="s">
        <v>503</v>
      </c>
      <c r="G359" s="205" t="s">
        <v>154</v>
      </c>
      <c r="H359" s="206">
        <v>3</v>
      </c>
      <c r="I359" s="207"/>
      <c r="J359" s="207">
        <f>ROUND(I359*H359,2)</f>
        <v>0</v>
      </c>
      <c r="K359" s="204" t="s">
        <v>5</v>
      </c>
      <c r="L359" s="208"/>
      <c r="M359" s="209" t="s">
        <v>5</v>
      </c>
      <c r="N359" s="210" t="s">
        <v>44</v>
      </c>
      <c r="O359" s="169">
        <v>0</v>
      </c>
      <c r="P359" s="169">
        <f>O359*H359</f>
        <v>0</v>
      </c>
      <c r="Q359" s="169">
        <v>6.4000000000000001E-2</v>
      </c>
      <c r="R359" s="169">
        <f>Q359*H359</f>
        <v>0.192</v>
      </c>
      <c r="S359" s="169">
        <v>0</v>
      </c>
      <c r="T359" s="170">
        <f>S359*H359</f>
        <v>0</v>
      </c>
      <c r="AR359" s="25" t="s">
        <v>195</v>
      </c>
      <c r="AT359" s="25" t="s">
        <v>415</v>
      </c>
      <c r="AU359" s="25" t="s">
        <v>82</v>
      </c>
      <c r="AY359" s="25" t="s">
        <v>149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25" t="s">
        <v>80</v>
      </c>
      <c r="BK359" s="171">
        <f>ROUND(I359*H359,2)</f>
        <v>0</v>
      </c>
      <c r="BL359" s="25" t="s">
        <v>156</v>
      </c>
      <c r="BM359" s="25" t="s">
        <v>504</v>
      </c>
    </row>
    <row r="360" spans="2:65" s="1" customFormat="1" ht="25.5" customHeight="1">
      <c r="B360" s="160"/>
      <c r="C360" s="161" t="s">
        <v>505</v>
      </c>
      <c r="D360" s="161" t="s">
        <v>151</v>
      </c>
      <c r="E360" s="162" t="s">
        <v>506</v>
      </c>
      <c r="F360" s="163" t="s">
        <v>507</v>
      </c>
      <c r="G360" s="164" t="s">
        <v>154</v>
      </c>
      <c r="H360" s="165">
        <v>14</v>
      </c>
      <c r="I360" s="166"/>
      <c r="J360" s="166">
        <f>ROUND(I360*H360,2)</f>
        <v>0</v>
      </c>
      <c r="K360" s="163" t="s">
        <v>155</v>
      </c>
      <c r="L360" s="39"/>
      <c r="M360" s="167" t="s">
        <v>5</v>
      </c>
      <c r="N360" s="168" t="s">
        <v>44</v>
      </c>
      <c r="O360" s="169">
        <v>0.56000000000000005</v>
      </c>
      <c r="P360" s="169">
        <f>O360*H360</f>
        <v>7.8400000000000007</v>
      </c>
      <c r="Q360" s="169">
        <v>6.6E-3</v>
      </c>
      <c r="R360" s="169">
        <f>Q360*H360</f>
        <v>9.2399999999999996E-2</v>
      </c>
      <c r="S360" s="169">
        <v>0</v>
      </c>
      <c r="T360" s="170">
        <f>S360*H360</f>
        <v>0</v>
      </c>
      <c r="AR360" s="25" t="s">
        <v>156</v>
      </c>
      <c r="AT360" s="25" t="s">
        <v>151</v>
      </c>
      <c r="AU360" s="25" t="s">
        <v>82</v>
      </c>
      <c r="AY360" s="25" t="s">
        <v>149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25" t="s">
        <v>80</v>
      </c>
      <c r="BK360" s="171">
        <f>ROUND(I360*H360,2)</f>
        <v>0</v>
      </c>
      <c r="BL360" s="25" t="s">
        <v>156</v>
      </c>
      <c r="BM360" s="25" t="s">
        <v>508</v>
      </c>
    </row>
    <row r="361" spans="2:65" s="13" customFormat="1">
      <c r="B361" s="182"/>
      <c r="D361" s="173" t="s">
        <v>173</v>
      </c>
      <c r="E361" s="183" t="s">
        <v>5</v>
      </c>
      <c r="F361" s="184" t="s">
        <v>491</v>
      </c>
      <c r="H361" s="183" t="s">
        <v>5</v>
      </c>
      <c r="L361" s="182"/>
      <c r="M361" s="185"/>
      <c r="N361" s="186"/>
      <c r="O361" s="186"/>
      <c r="P361" s="186"/>
      <c r="Q361" s="186"/>
      <c r="R361" s="186"/>
      <c r="S361" s="186"/>
      <c r="T361" s="187"/>
      <c r="AT361" s="183" t="s">
        <v>173</v>
      </c>
      <c r="AU361" s="183" t="s">
        <v>82</v>
      </c>
      <c r="AV361" s="13" t="s">
        <v>80</v>
      </c>
      <c r="AW361" s="13" t="s">
        <v>36</v>
      </c>
      <c r="AX361" s="13" t="s">
        <v>73</v>
      </c>
      <c r="AY361" s="183" t="s">
        <v>149</v>
      </c>
    </row>
    <row r="362" spans="2:65" s="12" customFormat="1">
      <c r="B362" s="172"/>
      <c r="D362" s="173" t="s">
        <v>173</v>
      </c>
      <c r="E362" s="174" t="s">
        <v>5</v>
      </c>
      <c r="F362" s="175" t="s">
        <v>237</v>
      </c>
      <c r="H362" s="176">
        <v>14</v>
      </c>
      <c r="L362" s="172"/>
      <c r="M362" s="177"/>
      <c r="N362" s="178"/>
      <c r="O362" s="178"/>
      <c r="P362" s="178"/>
      <c r="Q362" s="178"/>
      <c r="R362" s="178"/>
      <c r="S362" s="178"/>
      <c r="T362" s="179"/>
      <c r="AT362" s="174" t="s">
        <v>173</v>
      </c>
      <c r="AU362" s="174" t="s">
        <v>82</v>
      </c>
      <c r="AV362" s="12" t="s">
        <v>82</v>
      </c>
      <c r="AW362" s="12" t="s">
        <v>36</v>
      </c>
      <c r="AX362" s="12" t="s">
        <v>80</v>
      </c>
      <c r="AY362" s="174" t="s">
        <v>149</v>
      </c>
    </row>
    <row r="363" spans="2:65" s="1" customFormat="1" ht="16.5" customHeight="1">
      <c r="B363" s="160"/>
      <c r="C363" s="202" t="s">
        <v>509</v>
      </c>
      <c r="D363" s="202" t="s">
        <v>415</v>
      </c>
      <c r="E363" s="203" t="s">
        <v>510</v>
      </c>
      <c r="F363" s="204" t="s">
        <v>511</v>
      </c>
      <c r="G363" s="205" t="s">
        <v>512</v>
      </c>
      <c r="H363" s="206">
        <v>14</v>
      </c>
      <c r="I363" s="207"/>
      <c r="J363" s="207">
        <f>ROUND(I363*H363,2)</f>
        <v>0</v>
      </c>
      <c r="K363" s="204" t="s">
        <v>5</v>
      </c>
      <c r="L363" s="208"/>
      <c r="M363" s="209" t="s">
        <v>5</v>
      </c>
      <c r="N363" s="210" t="s">
        <v>44</v>
      </c>
      <c r="O363" s="169">
        <v>0</v>
      </c>
      <c r="P363" s="169">
        <f>O363*H363</f>
        <v>0</v>
      </c>
      <c r="Q363" s="169">
        <v>2.5000000000000001E-2</v>
      </c>
      <c r="R363" s="169">
        <f>Q363*H363</f>
        <v>0.35000000000000003</v>
      </c>
      <c r="S363" s="169">
        <v>0</v>
      </c>
      <c r="T363" s="170">
        <f>S363*H363</f>
        <v>0</v>
      </c>
      <c r="AR363" s="25" t="s">
        <v>195</v>
      </c>
      <c r="AT363" s="25" t="s">
        <v>415</v>
      </c>
      <c r="AU363" s="25" t="s">
        <v>82</v>
      </c>
      <c r="AY363" s="25" t="s">
        <v>149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25" t="s">
        <v>80</v>
      </c>
      <c r="BK363" s="171">
        <f>ROUND(I363*H363,2)</f>
        <v>0</v>
      </c>
      <c r="BL363" s="25" t="s">
        <v>156</v>
      </c>
      <c r="BM363" s="25" t="s">
        <v>513</v>
      </c>
    </row>
    <row r="364" spans="2:65" s="1" customFormat="1" ht="25.5" customHeight="1">
      <c r="B364" s="160"/>
      <c r="C364" s="161" t="s">
        <v>514</v>
      </c>
      <c r="D364" s="161" t="s">
        <v>151</v>
      </c>
      <c r="E364" s="162" t="s">
        <v>515</v>
      </c>
      <c r="F364" s="163" t="s">
        <v>516</v>
      </c>
      <c r="G364" s="164" t="s">
        <v>268</v>
      </c>
      <c r="H364" s="165">
        <v>3.016</v>
      </c>
      <c r="I364" s="166"/>
      <c r="J364" s="166">
        <f>ROUND(I364*H364,2)</f>
        <v>0</v>
      </c>
      <c r="K364" s="163" t="s">
        <v>155</v>
      </c>
      <c r="L364" s="39"/>
      <c r="M364" s="167" t="s">
        <v>5</v>
      </c>
      <c r="N364" s="168" t="s">
        <v>44</v>
      </c>
      <c r="O364" s="169">
        <v>1.4650000000000001</v>
      </c>
      <c r="P364" s="169">
        <f>O364*H364</f>
        <v>4.4184400000000004</v>
      </c>
      <c r="Q364" s="169">
        <v>0</v>
      </c>
      <c r="R364" s="169">
        <f>Q364*H364</f>
        <v>0</v>
      </c>
      <c r="S364" s="169">
        <v>0</v>
      </c>
      <c r="T364" s="170">
        <f>S364*H364</f>
        <v>0</v>
      </c>
      <c r="AR364" s="25" t="s">
        <v>156</v>
      </c>
      <c r="AT364" s="25" t="s">
        <v>151</v>
      </c>
      <c r="AU364" s="25" t="s">
        <v>82</v>
      </c>
      <c r="AY364" s="25" t="s">
        <v>149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25" t="s">
        <v>80</v>
      </c>
      <c r="BK364" s="171">
        <f>ROUND(I364*H364,2)</f>
        <v>0</v>
      </c>
      <c r="BL364" s="25" t="s">
        <v>156</v>
      </c>
      <c r="BM364" s="25" t="s">
        <v>517</v>
      </c>
    </row>
    <row r="365" spans="2:65" s="12" customFormat="1">
      <c r="B365" s="172"/>
      <c r="D365" s="173" t="s">
        <v>173</v>
      </c>
      <c r="E365" s="174" t="s">
        <v>5</v>
      </c>
      <c r="F365" s="175" t="s">
        <v>518</v>
      </c>
      <c r="H365" s="176">
        <v>3.016</v>
      </c>
      <c r="L365" s="172"/>
      <c r="M365" s="177"/>
      <c r="N365" s="178"/>
      <c r="O365" s="178"/>
      <c r="P365" s="178"/>
      <c r="Q365" s="178"/>
      <c r="R365" s="178"/>
      <c r="S365" s="178"/>
      <c r="T365" s="179"/>
      <c r="AT365" s="174" t="s">
        <v>173</v>
      </c>
      <c r="AU365" s="174" t="s">
        <v>82</v>
      </c>
      <c r="AV365" s="12" t="s">
        <v>82</v>
      </c>
      <c r="AW365" s="12" t="s">
        <v>36</v>
      </c>
      <c r="AX365" s="12" t="s">
        <v>80</v>
      </c>
      <c r="AY365" s="174" t="s">
        <v>149</v>
      </c>
    </row>
    <row r="366" spans="2:65" s="11" customFormat="1" ht="29.85" customHeight="1">
      <c r="B366" s="148"/>
      <c r="D366" s="149" t="s">
        <v>72</v>
      </c>
      <c r="E366" s="158" t="s">
        <v>168</v>
      </c>
      <c r="F366" s="158" t="s">
        <v>519</v>
      </c>
      <c r="J366" s="159">
        <f>BK366</f>
        <v>0</v>
      </c>
      <c r="L366" s="148"/>
      <c r="M366" s="152"/>
      <c r="N366" s="153"/>
      <c r="O366" s="153"/>
      <c r="P366" s="154">
        <f>SUM(P367:P445)</f>
        <v>160.01215500000001</v>
      </c>
      <c r="Q366" s="153"/>
      <c r="R366" s="154">
        <f>SUM(R367:R445)</f>
        <v>0.65643750000000001</v>
      </c>
      <c r="S366" s="153"/>
      <c r="T366" s="155">
        <f>SUM(T367:T445)</f>
        <v>0</v>
      </c>
      <c r="AR366" s="149" t="s">
        <v>80</v>
      </c>
      <c r="AT366" s="156" t="s">
        <v>72</v>
      </c>
      <c r="AU366" s="156" t="s">
        <v>80</v>
      </c>
      <c r="AY366" s="149" t="s">
        <v>149</v>
      </c>
      <c r="BK366" s="157">
        <f>SUM(BK367:BK445)</f>
        <v>0</v>
      </c>
    </row>
    <row r="367" spans="2:65" s="1" customFormat="1" ht="25.5" customHeight="1">
      <c r="B367" s="160"/>
      <c r="C367" s="161" t="s">
        <v>520</v>
      </c>
      <c r="D367" s="161" t="s">
        <v>151</v>
      </c>
      <c r="E367" s="162" t="s">
        <v>521</v>
      </c>
      <c r="F367" s="163" t="s">
        <v>522</v>
      </c>
      <c r="G367" s="164" t="s">
        <v>171</v>
      </c>
      <c r="H367" s="165">
        <v>18.645</v>
      </c>
      <c r="I367" s="166"/>
      <c r="J367" s="166">
        <f>ROUND(I367*H367,2)</f>
        <v>0</v>
      </c>
      <c r="K367" s="163" t="s">
        <v>155</v>
      </c>
      <c r="L367" s="39"/>
      <c r="M367" s="167" t="s">
        <v>5</v>
      </c>
      <c r="N367" s="168" t="s">
        <v>44</v>
      </c>
      <c r="O367" s="169">
        <v>5.7000000000000002E-2</v>
      </c>
      <c r="P367" s="169">
        <f>O367*H367</f>
        <v>1.062765</v>
      </c>
      <c r="Q367" s="169">
        <v>0</v>
      </c>
      <c r="R367" s="169">
        <f>Q367*H367</f>
        <v>0</v>
      </c>
      <c r="S367" s="169">
        <v>0</v>
      </c>
      <c r="T367" s="170">
        <f>S367*H367</f>
        <v>0</v>
      </c>
      <c r="AR367" s="25" t="s">
        <v>156</v>
      </c>
      <c r="AT367" s="25" t="s">
        <v>151</v>
      </c>
      <c r="AU367" s="25" t="s">
        <v>82</v>
      </c>
      <c r="AY367" s="25" t="s">
        <v>149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25" t="s">
        <v>80</v>
      </c>
      <c r="BK367" s="171">
        <f>ROUND(I367*H367,2)</f>
        <v>0</v>
      </c>
      <c r="BL367" s="25" t="s">
        <v>156</v>
      </c>
      <c r="BM367" s="25" t="s">
        <v>523</v>
      </c>
    </row>
    <row r="368" spans="2:65" s="13" customFormat="1">
      <c r="B368" s="182"/>
      <c r="D368" s="173" t="s">
        <v>173</v>
      </c>
      <c r="E368" s="183" t="s">
        <v>5</v>
      </c>
      <c r="F368" s="184" t="s">
        <v>187</v>
      </c>
      <c r="H368" s="183" t="s">
        <v>5</v>
      </c>
      <c r="L368" s="182"/>
      <c r="M368" s="185"/>
      <c r="N368" s="186"/>
      <c r="O368" s="186"/>
      <c r="P368" s="186"/>
      <c r="Q368" s="186"/>
      <c r="R368" s="186"/>
      <c r="S368" s="186"/>
      <c r="T368" s="187"/>
      <c r="AT368" s="183" t="s">
        <v>173</v>
      </c>
      <c r="AU368" s="183" t="s">
        <v>82</v>
      </c>
      <c r="AV368" s="13" t="s">
        <v>80</v>
      </c>
      <c r="AW368" s="13" t="s">
        <v>36</v>
      </c>
      <c r="AX368" s="13" t="s">
        <v>73</v>
      </c>
      <c r="AY368" s="183" t="s">
        <v>149</v>
      </c>
    </row>
    <row r="369" spans="2:65" s="13" customFormat="1">
      <c r="B369" s="182"/>
      <c r="D369" s="173" t="s">
        <v>173</v>
      </c>
      <c r="E369" s="183" t="s">
        <v>5</v>
      </c>
      <c r="F369" s="184" t="s">
        <v>188</v>
      </c>
      <c r="H369" s="183" t="s">
        <v>5</v>
      </c>
      <c r="L369" s="182"/>
      <c r="M369" s="185"/>
      <c r="N369" s="186"/>
      <c r="O369" s="186"/>
      <c r="P369" s="186"/>
      <c r="Q369" s="186"/>
      <c r="R369" s="186"/>
      <c r="S369" s="186"/>
      <c r="T369" s="187"/>
      <c r="AT369" s="183" t="s">
        <v>173</v>
      </c>
      <c r="AU369" s="183" t="s">
        <v>82</v>
      </c>
      <c r="AV369" s="13" t="s">
        <v>80</v>
      </c>
      <c r="AW369" s="13" t="s">
        <v>36</v>
      </c>
      <c r="AX369" s="13" t="s">
        <v>73</v>
      </c>
      <c r="AY369" s="183" t="s">
        <v>149</v>
      </c>
    </row>
    <row r="370" spans="2:65" s="13" customFormat="1">
      <c r="B370" s="182"/>
      <c r="D370" s="173" t="s">
        <v>173</v>
      </c>
      <c r="E370" s="183" t="s">
        <v>5</v>
      </c>
      <c r="F370" s="184" t="s">
        <v>524</v>
      </c>
      <c r="H370" s="183" t="s">
        <v>5</v>
      </c>
      <c r="L370" s="182"/>
      <c r="M370" s="185"/>
      <c r="N370" s="186"/>
      <c r="O370" s="186"/>
      <c r="P370" s="186"/>
      <c r="Q370" s="186"/>
      <c r="R370" s="186"/>
      <c r="S370" s="186"/>
      <c r="T370" s="187"/>
      <c r="AT370" s="183" t="s">
        <v>173</v>
      </c>
      <c r="AU370" s="183" t="s">
        <v>82</v>
      </c>
      <c r="AV370" s="13" t="s">
        <v>80</v>
      </c>
      <c r="AW370" s="13" t="s">
        <v>36</v>
      </c>
      <c r="AX370" s="13" t="s">
        <v>73</v>
      </c>
      <c r="AY370" s="183" t="s">
        <v>149</v>
      </c>
    </row>
    <row r="371" spans="2:65" s="12" customFormat="1">
      <c r="B371" s="172"/>
      <c r="D371" s="173" t="s">
        <v>173</v>
      </c>
      <c r="E371" s="174" t="s">
        <v>5</v>
      </c>
      <c r="F371" s="175" t="s">
        <v>525</v>
      </c>
      <c r="H371" s="176">
        <v>12.045</v>
      </c>
      <c r="L371" s="172"/>
      <c r="M371" s="177"/>
      <c r="N371" s="178"/>
      <c r="O371" s="178"/>
      <c r="P371" s="178"/>
      <c r="Q371" s="178"/>
      <c r="R371" s="178"/>
      <c r="S371" s="178"/>
      <c r="T371" s="179"/>
      <c r="AT371" s="174" t="s">
        <v>173</v>
      </c>
      <c r="AU371" s="174" t="s">
        <v>82</v>
      </c>
      <c r="AV371" s="12" t="s">
        <v>82</v>
      </c>
      <c r="AW371" s="12" t="s">
        <v>36</v>
      </c>
      <c r="AX371" s="12" t="s">
        <v>73</v>
      </c>
      <c r="AY371" s="174" t="s">
        <v>149</v>
      </c>
    </row>
    <row r="372" spans="2:65" s="12" customFormat="1">
      <c r="B372" s="172"/>
      <c r="D372" s="173" t="s">
        <v>173</v>
      </c>
      <c r="E372" s="174" t="s">
        <v>5</v>
      </c>
      <c r="F372" s="175" t="s">
        <v>526</v>
      </c>
      <c r="H372" s="176">
        <v>6.6</v>
      </c>
      <c r="L372" s="172"/>
      <c r="M372" s="177"/>
      <c r="N372" s="178"/>
      <c r="O372" s="178"/>
      <c r="P372" s="178"/>
      <c r="Q372" s="178"/>
      <c r="R372" s="178"/>
      <c r="S372" s="178"/>
      <c r="T372" s="179"/>
      <c r="AT372" s="174" t="s">
        <v>173</v>
      </c>
      <c r="AU372" s="174" t="s">
        <v>82</v>
      </c>
      <c r="AV372" s="12" t="s">
        <v>82</v>
      </c>
      <c r="AW372" s="12" t="s">
        <v>36</v>
      </c>
      <c r="AX372" s="12" t="s">
        <v>73</v>
      </c>
      <c r="AY372" s="174" t="s">
        <v>149</v>
      </c>
    </row>
    <row r="373" spans="2:65" s="14" customFormat="1">
      <c r="B373" s="188"/>
      <c r="D373" s="173" t="s">
        <v>173</v>
      </c>
      <c r="E373" s="189" t="s">
        <v>5</v>
      </c>
      <c r="F373" s="190" t="s">
        <v>194</v>
      </c>
      <c r="H373" s="191">
        <v>18.645</v>
      </c>
      <c r="L373" s="188"/>
      <c r="M373" s="192"/>
      <c r="N373" s="193"/>
      <c r="O373" s="193"/>
      <c r="P373" s="193"/>
      <c r="Q373" s="193"/>
      <c r="R373" s="193"/>
      <c r="S373" s="193"/>
      <c r="T373" s="194"/>
      <c r="AT373" s="189" t="s">
        <v>173</v>
      </c>
      <c r="AU373" s="189" t="s">
        <v>82</v>
      </c>
      <c r="AV373" s="14" t="s">
        <v>156</v>
      </c>
      <c r="AW373" s="14" t="s">
        <v>36</v>
      </c>
      <c r="AX373" s="14" t="s">
        <v>80</v>
      </c>
      <c r="AY373" s="189" t="s">
        <v>149</v>
      </c>
    </row>
    <row r="374" spans="2:65" s="1" customFormat="1" ht="25.5" customHeight="1">
      <c r="B374" s="160"/>
      <c r="C374" s="161" t="s">
        <v>527</v>
      </c>
      <c r="D374" s="161" t="s">
        <v>151</v>
      </c>
      <c r="E374" s="162" t="s">
        <v>528</v>
      </c>
      <c r="F374" s="163" t="s">
        <v>529</v>
      </c>
      <c r="G374" s="164" t="s">
        <v>171</v>
      </c>
      <c r="H374" s="165">
        <v>23.594999999999999</v>
      </c>
      <c r="I374" s="166"/>
      <c r="J374" s="166">
        <f>ROUND(I374*H374,2)</f>
        <v>0</v>
      </c>
      <c r="K374" s="163" t="s">
        <v>155</v>
      </c>
      <c r="L374" s="39"/>
      <c r="M374" s="167" t="s">
        <v>5</v>
      </c>
      <c r="N374" s="168" t="s">
        <v>44</v>
      </c>
      <c r="O374" s="169">
        <v>2.5999999999999999E-2</v>
      </c>
      <c r="P374" s="169">
        <f>O374*H374</f>
        <v>0.61346999999999996</v>
      </c>
      <c r="Q374" s="169">
        <v>0</v>
      </c>
      <c r="R374" s="169">
        <f>Q374*H374</f>
        <v>0</v>
      </c>
      <c r="S374" s="169">
        <v>0</v>
      </c>
      <c r="T374" s="170">
        <f>S374*H374</f>
        <v>0</v>
      </c>
      <c r="AR374" s="25" t="s">
        <v>156</v>
      </c>
      <c r="AT374" s="25" t="s">
        <v>151</v>
      </c>
      <c r="AU374" s="25" t="s">
        <v>82</v>
      </c>
      <c r="AY374" s="25" t="s">
        <v>149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25" t="s">
        <v>80</v>
      </c>
      <c r="BK374" s="171">
        <f>ROUND(I374*H374,2)</f>
        <v>0</v>
      </c>
      <c r="BL374" s="25" t="s">
        <v>156</v>
      </c>
      <c r="BM374" s="25" t="s">
        <v>530</v>
      </c>
    </row>
    <row r="375" spans="2:65" s="13" customFormat="1">
      <c r="B375" s="182"/>
      <c r="D375" s="173" t="s">
        <v>173</v>
      </c>
      <c r="E375" s="183" t="s">
        <v>5</v>
      </c>
      <c r="F375" s="184" t="s">
        <v>187</v>
      </c>
      <c r="H375" s="183" t="s">
        <v>5</v>
      </c>
      <c r="L375" s="182"/>
      <c r="M375" s="185"/>
      <c r="N375" s="186"/>
      <c r="O375" s="186"/>
      <c r="P375" s="186"/>
      <c r="Q375" s="186"/>
      <c r="R375" s="186"/>
      <c r="S375" s="186"/>
      <c r="T375" s="187"/>
      <c r="AT375" s="183" t="s">
        <v>173</v>
      </c>
      <c r="AU375" s="183" t="s">
        <v>82</v>
      </c>
      <c r="AV375" s="13" t="s">
        <v>80</v>
      </c>
      <c r="AW375" s="13" t="s">
        <v>36</v>
      </c>
      <c r="AX375" s="13" t="s">
        <v>73</v>
      </c>
      <c r="AY375" s="183" t="s">
        <v>149</v>
      </c>
    </row>
    <row r="376" spans="2:65" s="13" customFormat="1">
      <c r="B376" s="182"/>
      <c r="D376" s="173" t="s">
        <v>173</v>
      </c>
      <c r="E376" s="183" t="s">
        <v>5</v>
      </c>
      <c r="F376" s="184" t="s">
        <v>188</v>
      </c>
      <c r="H376" s="183" t="s">
        <v>5</v>
      </c>
      <c r="L376" s="182"/>
      <c r="M376" s="185"/>
      <c r="N376" s="186"/>
      <c r="O376" s="186"/>
      <c r="P376" s="186"/>
      <c r="Q376" s="186"/>
      <c r="R376" s="186"/>
      <c r="S376" s="186"/>
      <c r="T376" s="187"/>
      <c r="AT376" s="183" t="s">
        <v>173</v>
      </c>
      <c r="AU376" s="183" t="s">
        <v>82</v>
      </c>
      <c r="AV376" s="13" t="s">
        <v>80</v>
      </c>
      <c r="AW376" s="13" t="s">
        <v>36</v>
      </c>
      <c r="AX376" s="13" t="s">
        <v>73</v>
      </c>
      <c r="AY376" s="183" t="s">
        <v>149</v>
      </c>
    </row>
    <row r="377" spans="2:65" s="13" customFormat="1">
      <c r="B377" s="182"/>
      <c r="D377" s="173" t="s">
        <v>173</v>
      </c>
      <c r="E377" s="183" t="s">
        <v>5</v>
      </c>
      <c r="F377" s="184" t="s">
        <v>524</v>
      </c>
      <c r="H377" s="183" t="s">
        <v>5</v>
      </c>
      <c r="L377" s="182"/>
      <c r="M377" s="185"/>
      <c r="N377" s="186"/>
      <c r="O377" s="186"/>
      <c r="P377" s="186"/>
      <c r="Q377" s="186"/>
      <c r="R377" s="186"/>
      <c r="S377" s="186"/>
      <c r="T377" s="187"/>
      <c r="AT377" s="183" t="s">
        <v>173</v>
      </c>
      <c r="AU377" s="183" t="s">
        <v>82</v>
      </c>
      <c r="AV377" s="13" t="s">
        <v>80</v>
      </c>
      <c r="AW377" s="13" t="s">
        <v>36</v>
      </c>
      <c r="AX377" s="13" t="s">
        <v>73</v>
      </c>
      <c r="AY377" s="183" t="s">
        <v>149</v>
      </c>
    </row>
    <row r="378" spans="2:65" s="12" customFormat="1">
      <c r="B378" s="172"/>
      <c r="D378" s="173" t="s">
        <v>173</v>
      </c>
      <c r="E378" s="174" t="s">
        <v>5</v>
      </c>
      <c r="F378" s="175" t="s">
        <v>525</v>
      </c>
      <c r="H378" s="176">
        <v>12.045</v>
      </c>
      <c r="L378" s="172"/>
      <c r="M378" s="177"/>
      <c r="N378" s="178"/>
      <c r="O378" s="178"/>
      <c r="P378" s="178"/>
      <c r="Q378" s="178"/>
      <c r="R378" s="178"/>
      <c r="S378" s="178"/>
      <c r="T378" s="179"/>
      <c r="AT378" s="174" t="s">
        <v>173</v>
      </c>
      <c r="AU378" s="174" t="s">
        <v>82</v>
      </c>
      <c r="AV378" s="12" t="s">
        <v>82</v>
      </c>
      <c r="AW378" s="12" t="s">
        <v>36</v>
      </c>
      <c r="AX378" s="12" t="s">
        <v>73</v>
      </c>
      <c r="AY378" s="174" t="s">
        <v>149</v>
      </c>
    </row>
    <row r="379" spans="2:65" s="12" customFormat="1">
      <c r="B379" s="172"/>
      <c r="D379" s="173" t="s">
        <v>173</v>
      </c>
      <c r="E379" s="174" t="s">
        <v>5</v>
      </c>
      <c r="F379" s="175" t="s">
        <v>526</v>
      </c>
      <c r="H379" s="176">
        <v>6.6</v>
      </c>
      <c r="L379" s="172"/>
      <c r="M379" s="177"/>
      <c r="N379" s="178"/>
      <c r="O379" s="178"/>
      <c r="P379" s="178"/>
      <c r="Q379" s="178"/>
      <c r="R379" s="178"/>
      <c r="S379" s="178"/>
      <c r="T379" s="179"/>
      <c r="AT379" s="174" t="s">
        <v>173</v>
      </c>
      <c r="AU379" s="174" t="s">
        <v>82</v>
      </c>
      <c r="AV379" s="12" t="s">
        <v>82</v>
      </c>
      <c r="AW379" s="12" t="s">
        <v>36</v>
      </c>
      <c r="AX379" s="12" t="s">
        <v>73</v>
      </c>
      <c r="AY379" s="174" t="s">
        <v>149</v>
      </c>
    </row>
    <row r="380" spans="2:65" s="13" customFormat="1">
      <c r="B380" s="182"/>
      <c r="D380" s="173" t="s">
        <v>173</v>
      </c>
      <c r="E380" s="183" t="s">
        <v>5</v>
      </c>
      <c r="F380" s="184" t="s">
        <v>531</v>
      </c>
      <c r="H380" s="183" t="s">
        <v>5</v>
      </c>
      <c r="L380" s="182"/>
      <c r="M380" s="185"/>
      <c r="N380" s="186"/>
      <c r="O380" s="186"/>
      <c r="P380" s="186"/>
      <c r="Q380" s="186"/>
      <c r="R380" s="186"/>
      <c r="S380" s="186"/>
      <c r="T380" s="187"/>
      <c r="AT380" s="183" t="s">
        <v>173</v>
      </c>
      <c r="AU380" s="183" t="s">
        <v>82</v>
      </c>
      <c r="AV380" s="13" t="s">
        <v>80</v>
      </c>
      <c r="AW380" s="13" t="s">
        <v>36</v>
      </c>
      <c r="AX380" s="13" t="s">
        <v>73</v>
      </c>
      <c r="AY380" s="183" t="s">
        <v>149</v>
      </c>
    </row>
    <row r="381" spans="2:65" s="12" customFormat="1">
      <c r="B381" s="172"/>
      <c r="D381" s="173" t="s">
        <v>173</v>
      </c>
      <c r="E381" s="174" t="s">
        <v>5</v>
      </c>
      <c r="F381" s="175" t="s">
        <v>532</v>
      </c>
      <c r="H381" s="176">
        <v>4.95</v>
      </c>
      <c r="L381" s="172"/>
      <c r="M381" s="177"/>
      <c r="N381" s="178"/>
      <c r="O381" s="178"/>
      <c r="P381" s="178"/>
      <c r="Q381" s="178"/>
      <c r="R381" s="178"/>
      <c r="S381" s="178"/>
      <c r="T381" s="179"/>
      <c r="AT381" s="174" t="s">
        <v>173</v>
      </c>
      <c r="AU381" s="174" t="s">
        <v>82</v>
      </c>
      <c r="AV381" s="12" t="s">
        <v>82</v>
      </c>
      <c r="AW381" s="12" t="s">
        <v>36</v>
      </c>
      <c r="AX381" s="12" t="s">
        <v>73</v>
      </c>
      <c r="AY381" s="174" t="s">
        <v>149</v>
      </c>
    </row>
    <row r="382" spans="2:65" s="14" customFormat="1">
      <c r="B382" s="188"/>
      <c r="D382" s="173" t="s">
        <v>173</v>
      </c>
      <c r="E382" s="189" t="s">
        <v>5</v>
      </c>
      <c r="F382" s="190" t="s">
        <v>194</v>
      </c>
      <c r="H382" s="191">
        <v>23.594999999999999</v>
      </c>
      <c r="L382" s="188"/>
      <c r="M382" s="192"/>
      <c r="N382" s="193"/>
      <c r="O382" s="193"/>
      <c r="P382" s="193"/>
      <c r="Q382" s="193"/>
      <c r="R382" s="193"/>
      <c r="S382" s="193"/>
      <c r="T382" s="194"/>
      <c r="AT382" s="189" t="s">
        <v>173</v>
      </c>
      <c r="AU382" s="189" t="s">
        <v>82</v>
      </c>
      <c r="AV382" s="14" t="s">
        <v>156</v>
      </c>
      <c r="AW382" s="14" t="s">
        <v>36</v>
      </c>
      <c r="AX382" s="14" t="s">
        <v>80</v>
      </c>
      <c r="AY382" s="189" t="s">
        <v>149</v>
      </c>
    </row>
    <row r="383" spans="2:65" s="1" customFormat="1" ht="25.5" customHeight="1">
      <c r="B383" s="160"/>
      <c r="C383" s="161" t="s">
        <v>533</v>
      </c>
      <c r="D383" s="161" t="s">
        <v>151</v>
      </c>
      <c r="E383" s="162" t="s">
        <v>534</v>
      </c>
      <c r="F383" s="163" t="s">
        <v>535</v>
      </c>
      <c r="G383" s="164" t="s">
        <v>171</v>
      </c>
      <c r="H383" s="165">
        <v>617.04499999999996</v>
      </c>
      <c r="I383" s="166"/>
      <c r="J383" s="166">
        <f>ROUND(I383*H383,2)</f>
        <v>0</v>
      </c>
      <c r="K383" s="163" t="s">
        <v>155</v>
      </c>
      <c r="L383" s="39"/>
      <c r="M383" s="167" t="s">
        <v>5</v>
      </c>
      <c r="N383" s="168" t="s">
        <v>44</v>
      </c>
      <c r="O383" s="169">
        <v>2.9000000000000001E-2</v>
      </c>
      <c r="P383" s="169">
        <f>O383*H383</f>
        <v>17.894304999999999</v>
      </c>
      <c r="Q383" s="169">
        <v>0</v>
      </c>
      <c r="R383" s="169">
        <f>Q383*H383</f>
        <v>0</v>
      </c>
      <c r="S383" s="169">
        <v>0</v>
      </c>
      <c r="T383" s="170">
        <f>S383*H383</f>
        <v>0</v>
      </c>
      <c r="AR383" s="25" t="s">
        <v>156</v>
      </c>
      <c r="AT383" s="25" t="s">
        <v>151</v>
      </c>
      <c r="AU383" s="25" t="s">
        <v>82</v>
      </c>
      <c r="AY383" s="25" t="s">
        <v>149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25" t="s">
        <v>80</v>
      </c>
      <c r="BK383" s="171">
        <f>ROUND(I383*H383,2)</f>
        <v>0</v>
      </c>
      <c r="BL383" s="25" t="s">
        <v>156</v>
      </c>
      <c r="BM383" s="25" t="s">
        <v>536</v>
      </c>
    </row>
    <row r="384" spans="2:65" s="13" customFormat="1">
      <c r="B384" s="182"/>
      <c r="D384" s="173" t="s">
        <v>173</v>
      </c>
      <c r="E384" s="183" t="s">
        <v>5</v>
      </c>
      <c r="F384" s="184" t="s">
        <v>187</v>
      </c>
      <c r="H384" s="183" t="s">
        <v>5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173</v>
      </c>
      <c r="AU384" s="183" t="s">
        <v>82</v>
      </c>
      <c r="AV384" s="13" t="s">
        <v>80</v>
      </c>
      <c r="AW384" s="13" t="s">
        <v>36</v>
      </c>
      <c r="AX384" s="13" t="s">
        <v>73</v>
      </c>
      <c r="AY384" s="183" t="s">
        <v>149</v>
      </c>
    </row>
    <row r="385" spans="2:65" s="13" customFormat="1">
      <c r="B385" s="182"/>
      <c r="D385" s="173" t="s">
        <v>173</v>
      </c>
      <c r="E385" s="183" t="s">
        <v>5</v>
      </c>
      <c r="F385" s="184" t="s">
        <v>188</v>
      </c>
      <c r="H385" s="183" t="s">
        <v>5</v>
      </c>
      <c r="L385" s="182"/>
      <c r="M385" s="185"/>
      <c r="N385" s="186"/>
      <c r="O385" s="186"/>
      <c r="P385" s="186"/>
      <c r="Q385" s="186"/>
      <c r="R385" s="186"/>
      <c r="S385" s="186"/>
      <c r="T385" s="187"/>
      <c r="AT385" s="183" t="s">
        <v>173</v>
      </c>
      <c r="AU385" s="183" t="s">
        <v>82</v>
      </c>
      <c r="AV385" s="13" t="s">
        <v>80</v>
      </c>
      <c r="AW385" s="13" t="s">
        <v>36</v>
      </c>
      <c r="AX385" s="13" t="s">
        <v>73</v>
      </c>
      <c r="AY385" s="183" t="s">
        <v>149</v>
      </c>
    </row>
    <row r="386" spans="2:65" s="13" customFormat="1">
      <c r="B386" s="182"/>
      <c r="D386" s="173" t="s">
        <v>173</v>
      </c>
      <c r="E386" s="183" t="s">
        <v>5</v>
      </c>
      <c r="F386" s="184" t="s">
        <v>200</v>
      </c>
      <c r="H386" s="183" t="s">
        <v>5</v>
      </c>
      <c r="L386" s="182"/>
      <c r="M386" s="185"/>
      <c r="N386" s="186"/>
      <c r="O386" s="186"/>
      <c r="P386" s="186"/>
      <c r="Q386" s="186"/>
      <c r="R386" s="186"/>
      <c r="S386" s="186"/>
      <c r="T386" s="187"/>
      <c r="AT386" s="183" t="s">
        <v>173</v>
      </c>
      <c r="AU386" s="183" t="s">
        <v>82</v>
      </c>
      <c r="AV386" s="13" t="s">
        <v>80</v>
      </c>
      <c r="AW386" s="13" t="s">
        <v>36</v>
      </c>
      <c r="AX386" s="13" t="s">
        <v>73</v>
      </c>
      <c r="AY386" s="183" t="s">
        <v>149</v>
      </c>
    </row>
    <row r="387" spans="2:65" s="12" customFormat="1">
      <c r="B387" s="172"/>
      <c r="D387" s="173" t="s">
        <v>173</v>
      </c>
      <c r="E387" s="174" t="s">
        <v>5</v>
      </c>
      <c r="F387" s="175" t="s">
        <v>191</v>
      </c>
      <c r="H387" s="176">
        <v>489.995</v>
      </c>
      <c r="L387" s="172"/>
      <c r="M387" s="177"/>
      <c r="N387" s="178"/>
      <c r="O387" s="178"/>
      <c r="P387" s="178"/>
      <c r="Q387" s="178"/>
      <c r="R387" s="178"/>
      <c r="S387" s="178"/>
      <c r="T387" s="179"/>
      <c r="AT387" s="174" t="s">
        <v>173</v>
      </c>
      <c r="AU387" s="174" t="s">
        <v>82</v>
      </c>
      <c r="AV387" s="12" t="s">
        <v>82</v>
      </c>
      <c r="AW387" s="12" t="s">
        <v>36</v>
      </c>
      <c r="AX387" s="12" t="s">
        <v>73</v>
      </c>
      <c r="AY387" s="174" t="s">
        <v>149</v>
      </c>
    </row>
    <row r="388" spans="2:65" s="13" customFormat="1">
      <c r="B388" s="182"/>
      <c r="D388" s="173" t="s">
        <v>173</v>
      </c>
      <c r="E388" s="183" t="s">
        <v>5</v>
      </c>
      <c r="F388" s="184" t="s">
        <v>192</v>
      </c>
      <c r="H388" s="183" t="s">
        <v>5</v>
      </c>
      <c r="L388" s="182"/>
      <c r="M388" s="185"/>
      <c r="N388" s="186"/>
      <c r="O388" s="186"/>
      <c r="P388" s="186"/>
      <c r="Q388" s="186"/>
      <c r="R388" s="186"/>
      <c r="S388" s="186"/>
      <c r="T388" s="187"/>
      <c r="AT388" s="183" t="s">
        <v>173</v>
      </c>
      <c r="AU388" s="183" t="s">
        <v>82</v>
      </c>
      <c r="AV388" s="13" t="s">
        <v>80</v>
      </c>
      <c r="AW388" s="13" t="s">
        <v>36</v>
      </c>
      <c r="AX388" s="13" t="s">
        <v>73</v>
      </c>
      <c r="AY388" s="183" t="s">
        <v>149</v>
      </c>
    </row>
    <row r="389" spans="2:65" s="12" customFormat="1">
      <c r="B389" s="172"/>
      <c r="D389" s="173" t="s">
        <v>173</v>
      </c>
      <c r="E389" s="174" t="s">
        <v>5</v>
      </c>
      <c r="F389" s="175" t="s">
        <v>193</v>
      </c>
      <c r="H389" s="176">
        <v>127.05</v>
      </c>
      <c r="L389" s="172"/>
      <c r="M389" s="177"/>
      <c r="N389" s="178"/>
      <c r="O389" s="178"/>
      <c r="P389" s="178"/>
      <c r="Q389" s="178"/>
      <c r="R389" s="178"/>
      <c r="S389" s="178"/>
      <c r="T389" s="179"/>
      <c r="AT389" s="174" t="s">
        <v>173</v>
      </c>
      <c r="AU389" s="174" t="s">
        <v>82</v>
      </c>
      <c r="AV389" s="12" t="s">
        <v>82</v>
      </c>
      <c r="AW389" s="12" t="s">
        <v>36</v>
      </c>
      <c r="AX389" s="12" t="s">
        <v>73</v>
      </c>
      <c r="AY389" s="174" t="s">
        <v>149</v>
      </c>
    </row>
    <row r="390" spans="2:65" s="14" customFormat="1">
      <c r="B390" s="188"/>
      <c r="D390" s="173" t="s">
        <v>173</v>
      </c>
      <c r="E390" s="189" t="s">
        <v>5</v>
      </c>
      <c r="F390" s="190" t="s">
        <v>194</v>
      </c>
      <c r="H390" s="191">
        <v>617.04499999999996</v>
      </c>
      <c r="L390" s="188"/>
      <c r="M390" s="192"/>
      <c r="N390" s="193"/>
      <c r="O390" s="193"/>
      <c r="P390" s="193"/>
      <c r="Q390" s="193"/>
      <c r="R390" s="193"/>
      <c r="S390" s="193"/>
      <c r="T390" s="194"/>
      <c r="AT390" s="189" t="s">
        <v>173</v>
      </c>
      <c r="AU390" s="189" t="s">
        <v>82</v>
      </c>
      <c r="AV390" s="14" t="s">
        <v>156</v>
      </c>
      <c r="AW390" s="14" t="s">
        <v>36</v>
      </c>
      <c r="AX390" s="14" t="s">
        <v>80</v>
      </c>
      <c r="AY390" s="189" t="s">
        <v>149</v>
      </c>
    </row>
    <row r="391" spans="2:65" s="1" customFormat="1" ht="25.5" customHeight="1">
      <c r="B391" s="160"/>
      <c r="C391" s="161" t="s">
        <v>537</v>
      </c>
      <c r="D391" s="161" t="s">
        <v>151</v>
      </c>
      <c r="E391" s="162" t="s">
        <v>538</v>
      </c>
      <c r="F391" s="163" t="s">
        <v>539</v>
      </c>
      <c r="G391" s="164" t="s">
        <v>171</v>
      </c>
      <c r="H391" s="165">
        <v>617.04499999999996</v>
      </c>
      <c r="I391" s="166"/>
      <c r="J391" s="166">
        <f>ROUND(I391*H391,2)</f>
        <v>0</v>
      </c>
      <c r="K391" s="163" t="s">
        <v>5</v>
      </c>
      <c r="L391" s="39"/>
      <c r="M391" s="167" t="s">
        <v>5</v>
      </c>
      <c r="N391" s="168" t="s">
        <v>44</v>
      </c>
      <c r="O391" s="169">
        <v>3.2000000000000001E-2</v>
      </c>
      <c r="P391" s="169">
        <f>O391*H391</f>
        <v>19.745439999999999</v>
      </c>
      <c r="Q391" s="169">
        <v>0</v>
      </c>
      <c r="R391" s="169">
        <f>Q391*H391</f>
        <v>0</v>
      </c>
      <c r="S391" s="169">
        <v>0</v>
      </c>
      <c r="T391" s="170">
        <f>S391*H391</f>
        <v>0</v>
      </c>
      <c r="AR391" s="25" t="s">
        <v>156</v>
      </c>
      <c r="AT391" s="25" t="s">
        <v>151</v>
      </c>
      <c r="AU391" s="25" t="s">
        <v>82</v>
      </c>
      <c r="AY391" s="25" t="s">
        <v>149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25" t="s">
        <v>80</v>
      </c>
      <c r="BK391" s="171">
        <f>ROUND(I391*H391,2)</f>
        <v>0</v>
      </c>
      <c r="BL391" s="25" t="s">
        <v>156</v>
      </c>
      <c r="BM391" s="25" t="s">
        <v>540</v>
      </c>
    </row>
    <row r="392" spans="2:65" s="13" customFormat="1">
      <c r="B392" s="182"/>
      <c r="D392" s="173" t="s">
        <v>173</v>
      </c>
      <c r="E392" s="183" t="s">
        <v>5</v>
      </c>
      <c r="F392" s="184" t="s">
        <v>187</v>
      </c>
      <c r="H392" s="183" t="s">
        <v>5</v>
      </c>
      <c r="L392" s="182"/>
      <c r="M392" s="185"/>
      <c r="N392" s="186"/>
      <c r="O392" s="186"/>
      <c r="P392" s="186"/>
      <c r="Q392" s="186"/>
      <c r="R392" s="186"/>
      <c r="S392" s="186"/>
      <c r="T392" s="187"/>
      <c r="AT392" s="183" t="s">
        <v>173</v>
      </c>
      <c r="AU392" s="183" t="s">
        <v>82</v>
      </c>
      <c r="AV392" s="13" t="s">
        <v>80</v>
      </c>
      <c r="AW392" s="13" t="s">
        <v>36</v>
      </c>
      <c r="AX392" s="13" t="s">
        <v>73</v>
      </c>
      <c r="AY392" s="183" t="s">
        <v>149</v>
      </c>
    </row>
    <row r="393" spans="2:65" s="13" customFormat="1">
      <c r="B393" s="182"/>
      <c r="D393" s="173" t="s">
        <v>173</v>
      </c>
      <c r="E393" s="183" t="s">
        <v>5</v>
      </c>
      <c r="F393" s="184" t="s">
        <v>188</v>
      </c>
      <c r="H393" s="183" t="s">
        <v>5</v>
      </c>
      <c r="L393" s="182"/>
      <c r="M393" s="185"/>
      <c r="N393" s="186"/>
      <c r="O393" s="186"/>
      <c r="P393" s="186"/>
      <c r="Q393" s="186"/>
      <c r="R393" s="186"/>
      <c r="S393" s="186"/>
      <c r="T393" s="187"/>
      <c r="AT393" s="183" t="s">
        <v>173</v>
      </c>
      <c r="AU393" s="183" t="s">
        <v>82</v>
      </c>
      <c r="AV393" s="13" t="s">
        <v>80</v>
      </c>
      <c r="AW393" s="13" t="s">
        <v>36</v>
      </c>
      <c r="AX393" s="13" t="s">
        <v>73</v>
      </c>
      <c r="AY393" s="183" t="s">
        <v>149</v>
      </c>
    </row>
    <row r="394" spans="2:65" s="13" customFormat="1">
      <c r="B394" s="182"/>
      <c r="D394" s="173" t="s">
        <v>173</v>
      </c>
      <c r="E394" s="183" t="s">
        <v>5</v>
      </c>
      <c r="F394" s="184" t="s">
        <v>541</v>
      </c>
      <c r="H394" s="183" t="s">
        <v>5</v>
      </c>
      <c r="L394" s="182"/>
      <c r="M394" s="185"/>
      <c r="N394" s="186"/>
      <c r="O394" s="186"/>
      <c r="P394" s="186"/>
      <c r="Q394" s="186"/>
      <c r="R394" s="186"/>
      <c r="S394" s="186"/>
      <c r="T394" s="187"/>
      <c r="AT394" s="183" t="s">
        <v>173</v>
      </c>
      <c r="AU394" s="183" t="s">
        <v>82</v>
      </c>
      <c r="AV394" s="13" t="s">
        <v>80</v>
      </c>
      <c r="AW394" s="13" t="s">
        <v>36</v>
      </c>
      <c r="AX394" s="13" t="s">
        <v>73</v>
      </c>
      <c r="AY394" s="183" t="s">
        <v>149</v>
      </c>
    </row>
    <row r="395" spans="2:65" s="13" customFormat="1">
      <c r="B395" s="182"/>
      <c r="D395" s="173" t="s">
        <v>173</v>
      </c>
      <c r="E395" s="183" t="s">
        <v>5</v>
      </c>
      <c r="F395" s="184" t="s">
        <v>542</v>
      </c>
      <c r="H395" s="183" t="s">
        <v>5</v>
      </c>
      <c r="L395" s="182"/>
      <c r="M395" s="185"/>
      <c r="N395" s="186"/>
      <c r="O395" s="186"/>
      <c r="P395" s="186"/>
      <c r="Q395" s="186"/>
      <c r="R395" s="186"/>
      <c r="S395" s="186"/>
      <c r="T395" s="187"/>
      <c r="AT395" s="183" t="s">
        <v>173</v>
      </c>
      <c r="AU395" s="183" t="s">
        <v>82</v>
      </c>
      <c r="AV395" s="13" t="s">
        <v>80</v>
      </c>
      <c r="AW395" s="13" t="s">
        <v>36</v>
      </c>
      <c r="AX395" s="13" t="s">
        <v>73</v>
      </c>
      <c r="AY395" s="183" t="s">
        <v>149</v>
      </c>
    </row>
    <row r="396" spans="2:65" s="13" customFormat="1">
      <c r="B396" s="182"/>
      <c r="D396" s="173" t="s">
        <v>173</v>
      </c>
      <c r="E396" s="183" t="s">
        <v>5</v>
      </c>
      <c r="F396" s="184" t="s">
        <v>543</v>
      </c>
      <c r="H396" s="183" t="s">
        <v>5</v>
      </c>
      <c r="L396" s="182"/>
      <c r="M396" s="185"/>
      <c r="N396" s="186"/>
      <c r="O396" s="186"/>
      <c r="P396" s="186"/>
      <c r="Q396" s="186"/>
      <c r="R396" s="186"/>
      <c r="S396" s="186"/>
      <c r="T396" s="187"/>
      <c r="AT396" s="183" t="s">
        <v>173</v>
      </c>
      <c r="AU396" s="183" t="s">
        <v>82</v>
      </c>
      <c r="AV396" s="13" t="s">
        <v>80</v>
      </c>
      <c r="AW396" s="13" t="s">
        <v>36</v>
      </c>
      <c r="AX396" s="13" t="s">
        <v>73</v>
      </c>
      <c r="AY396" s="183" t="s">
        <v>149</v>
      </c>
    </row>
    <row r="397" spans="2:65" s="13" customFormat="1">
      <c r="B397" s="182"/>
      <c r="D397" s="173" t="s">
        <v>173</v>
      </c>
      <c r="E397" s="183" t="s">
        <v>5</v>
      </c>
      <c r="F397" s="184" t="s">
        <v>200</v>
      </c>
      <c r="H397" s="183" t="s">
        <v>5</v>
      </c>
      <c r="L397" s="182"/>
      <c r="M397" s="185"/>
      <c r="N397" s="186"/>
      <c r="O397" s="186"/>
      <c r="P397" s="186"/>
      <c r="Q397" s="186"/>
      <c r="R397" s="186"/>
      <c r="S397" s="186"/>
      <c r="T397" s="187"/>
      <c r="AT397" s="183" t="s">
        <v>173</v>
      </c>
      <c r="AU397" s="183" t="s">
        <v>82</v>
      </c>
      <c r="AV397" s="13" t="s">
        <v>80</v>
      </c>
      <c r="AW397" s="13" t="s">
        <v>36</v>
      </c>
      <c r="AX397" s="13" t="s">
        <v>73</v>
      </c>
      <c r="AY397" s="183" t="s">
        <v>149</v>
      </c>
    </row>
    <row r="398" spans="2:65" s="12" customFormat="1">
      <c r="B398" s="172"/>
      <c r="D398" s="173" t="s">
        <v>173</v>
      </c>
      <c r="E398" s="174" t="s">
        <v>5</v>
      </c>
      <c r="F398" s="175" t="s">
        <v>191</v>
      </c>
      <c r="H398" s="176">
        <v>489.995</v>
      </c>
      <c r="L398" s="172"/>
      <c r="M398" s="177"/>
      <c r="N398" s="178"/>
      <c r="O398" s="178"/>
      <c r="P398" s="178"/>
      <c r="Q398" s="178"/>
      <c r="R398" s="178"/>
      <c r="S398" s="178"/>
      <c r="T398" s="179"/>
      <c r="AT398" s="174" t="s">
        <v>173</v>
      </c>
      <c r="AU398" s="174" t="s">
        <v>82</v>
      </c>
      <c r="AV398" s="12" t="s">
        <v>82</v>
      </c>
      <c r="AW398" s="12" t="s">
        <v>36</v>
      </c>
      <c r="AX398" s="12" t="s">
        <v>73</v>
      </c>
      <c r="AY398" s="174" t="s">
        <v>149</v>
      </c>
    </row>
    <row r="399" spans="2:65" s="13" customFormat="1">
      <c r="B399" s="182"/>
      <c r="D399" s="173" t="s">
        <v>173</v>
      </c>
      <c r="E399" s="183" t="s">
        <v>5</v>
      </c>
      <c r="F399" s="184" t="s">
        <v>192</v>
      </c>
      <c r="H399" s="183" t="s">
        <v>5</v>
      </c>
      <c r="L399" s="182"/>
      <c r="M399" s="185"/>
      <c r="N399" s="186"/>
      <c r="O399" s="186"/>
      <c r="P399" s="186"/>
      <c r="Q399" s="186"/>
      <c r="R399" s="186"/>
      <c r="S399" s="186"/>
      <c r="T399" s="187"/>
      <c r="AT399" s="183" t="s">
        <v>173</v>
      </c>
      <c r="AU399" s="183" t="s">
        <v>82</v>
      </c>
      <c r="AV399" s="13" t="s">
        <v>80</v>
      </c>
      <c r="AW399" s="13" t="s">
        <v>36</v>
      </c>
      <c r="AX399" s="13" t="s">
        <v>73</v>
      </c>
      <c r="AY399" s="183" t="s">
        <v>149</v>
      </c>
    </row>
    <row r="400" spans="2:65" s="12" customFormat="1">
      <c r="B400" s="172"/>
      <c r="D400" s="173" t="s">
        <v>173</v>
      </c>
      <c r="E400" s="174" t="s">
        <v>5</v>
      </c>
      <c r="F400" s="175" t="s">
        <v>193</v>
      </c>
      <c r="H400" s="176">
        <v>127.05</v>
      </c>
      <c r="L400" s="172"/>
      <c r="M400" s="177"/>
      <c r="N400" s="178"/>
      <c r="O400" s="178"/>
      <c r="P400" s="178"/>
      <c r="Q400" s="178"/>
      <c r="R400" s="178"/>
      <c r="S400" s="178"/>
      <c r="T400" s="179"/>
      <c r="AT400" s="174" t="s">
        <v>173</v>
      </c>
      <c r="AU400" s="174" t="s">
        <v>82</v>
      </c>
      <c r="AV400" s="12" t="s">
        <v>82</v>
      </c>
      <c r="AW400" s="12" t="s">
        <v>36</v>
      </c>
      <c r="AX400" s="12" t="s">
        <v>73</v>
      </c>
      <c r="AY400" s="174" t="s">
        <v>149</v>
      </c>
    </row>
    <row r="401" spans="2:65" s="14" customFormat="1">
      <c r="B401" s="188"/>
      <c r="D401" s="173" t="s">
        <v>173</v>
      </c>
      <c r="E401" s="189" t="s">
        <v>5</v>
      </c>
      <c r="F401" s="190" t="s">
        <v>194</v>
      </c>
      <c r="H401" s="191">
        <v>617.04499999999996</v>
      </c>
      <c r="L401" s="188"/>
      <c r="M401" s="192"/>
      <c r="N401" s="193"/>
      <c r="O401" s="193"/>
      <c r="P401" s="193"/>
      <c r="Q401" s="193"/>
      <c r="R401" s="193"/>
      <c r="S401" s="193"/>
      <c r="T401" s="194"/>
      <c r="AT401" s="189" t="s">
        <v>173</v>
      </c>
      <c r="AU401" s="189" t="s">
        <v>82</v>
      </c>
      <c r="AV401" s="14" t="s">
        <v>156</v>
      </c>
      <c r="AW401" s="14" t="s">
        <v>36</v>
      </c>
      <c r="AX401" s="14" t="s">
        <v>80</v>
      </c>
      <c r="AY401" s="189" t="s">
        <v>149</v>
      </c>
    </row>
    <row r="402" spans="2:65" s="1" customFormat="1" ht="38.25" customHeight="1">
      <c r="B402" s="160"/>
      <c r="C402" s="161" t="s">
        <v>544</v>
      </c>
      <c r="D402" s="161" t="s">
        <v>151</v>
      </c>
      <c r="E402" s="162" t="s">
        <v>545</v>
      </c>
      <c r="F402" s="163" t="s">
        <v>546</v>
      </c>
      <c r="G402" s="164" t="s">
        <v>171</v>
      </c>
      <c r="H402" s="165">
        <v>617.04499999999996</v>
      </c>
      <c r="I402" s="166"/>
      <c r="J402" s="166">
        <f>ROUND(I402*H402,2)</f>
        <v>0</v>
      </c>
      <c r="K402" s="163" t="s">
        <v>155</v>
      </c>
      <c r="L402" s="39"/>
      <c r="M402" s="167" t="s">
        <v>5</v>
      </c>
      <c r="N402" s="168" t="s">
        <v>44</v>
      </c>
      <c r="O402" s="169">
        <v>6.4000000000000001E-2</v>
      </c>
      <c r="P402" s="169">
        <f>O402*H402</f>
        <v>39.490879999999997</v>
      </c>
      <c r="Q402" s="169">
        <v>0</v>
      </c>
      <c r="R402" s="169">
        <f>Q402*H402</f>
        <v>0</v>
      </c>
      <c r="S402" s="169">
        <v>0</v>
      </c>
      <c r="T402" s="170">
        <f>S402*H402</f>
        <v>0</v>
      </c>
      <c r="AR402" s="25" t="s">
        <v>156</v>
      </c>
      <c r="AT402" s="25" t="s">
        <v>151</v>
      </c>
      <c r="AU402" s="25" t="s">
        <v>82</v>
      </c>
      <c r="AY402" s="25" t="s">
        <v>149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25" t="s">
        <v>80</v>
      </c>
      <c r="BK402" s="171">
        <f>ROUND(I402*H402,2)</f>
        <v>0</v>
      </c>
      <c r="BL402" s="25" t="s">
        <v>156</v>
      </c>
      <c r="BM402" s="25" t="s">
        <v>547</v>
      </c>
    </row>
    <row r="403" spans="2:65" s="13" customFormat="1">
      <c r="B403" s="182"/>
      <c r="D403" s="173" t="s">
        <v>173</v>
      </c>
      <c r="E403" s="183" t="s">
        <v>5</v>
      </c>
      <c r="F403" s="184" t="s">
        <v>187</v>
      </c>
      <c r="H403" s="183" t="s">
        <v>5</v>
      </c>
      <c r="L403" s="182"/>
      <c r="M403" s="185"/>
      <c r="N403" s="186"/>
      <c r="O403" s="186"/>
      <c r="P403" s="186"/>
      <c r="Q403" s="186"/>
      <c r="R403" s="186"/>
      <c r="S403" s="186"/>
      <c r="T403" s="187"/>
      <c r="AT403" s="183" t="s">
        <v>173</v>
      </c>
      <c r="AU403" s="183" t="s">
        <v>82</v>
      </c>
      <c r="AV403" s="13" t="s">
        <v>80</v>
      </c>
      <c r="AW403" s="13" t="s">
        <v>36</v>
      </c>
      <c r="AX403" s="13" t="s">
        <v>73</v>
      </c>
      <c r="AY403" s="183" t="s">
        <v>149</v>
      </c>
    </row>
    <row r="404" spans="2:65" s="13" customFormat="1">
      <c r="B404" s="182"/>
      <c r="D404" s="173" t="s">
        <v>173</v>
      </c>
      <c r="E404" s="183" t="s">
        <v>5</v>
      </c>
      <c r="F404" s="184" t="s">
        <v>188</v>
      </c>
      <c r="H404" s="183" t="s">
        <v>5</v>
      </c>
      <c r="L404" s="182"/>
      <c r="M404" s="185"/>
      <c r="N404" s="186"/>
      <c r="O404" s="186"/>
      <c r="P404" s="186"/>
      <c r="Q404" s="186"/>
      <c r="R404" s="186"/>
      <c r="S404" s="186"/>
      <c r="T404" s="187"/>
      <c r="AT404" s="183" t="s">
        <v>173</v>
      </c>
      <c r="AU404" s="183" t="s">
        <v>82</v>
      </c>
      <c r="AV404" s="13" t="s">
        <v>80</v>
      </c>
      <c r="AW404" s="13" t="s">
        <v>36</v>
      </c>
      <c r="AX404" s="13" t="s">
        <v>73</v>
      </c>
      <c r="AY404" s="183" t="s">
        <v>149</v>
      </c>
    </row>
    <row r="405" spans="2:65" s="13" customFormat="1">
      <c r="B405" s="182"/>
      <c r="D405" s="173" t="s">
        <v>173</v>
      </c>
      <c r="E405" s="183" t="s">
        <v>5</v>
      </c>
      <c r="F405" s="184" t="s">
        <v>200</v>
      </c>
      <c r="H405" s="183" t="s">
        <v>5</v>
      </c>
      <c r="L405" s="182"/>
      <c r="M405" s="185"/>
      <c r="N405" s="186"/>
      <c r="O405" s="186"/>
      <c r="P405" s="186"/>
      <c r="Q405" s="186"/>
      <c r="R405" s="186"/>
      <c r="S405" s="186"/>
      <c r="T405" s="187"/>
      <c r="AT405" s="183" t="s">
        <v>173</v>
      </c>
      <c r="AU405" s="183" t="s">
        <v>82</v>
      </c>
      <c r="AV405" s="13" t="s">
        <v>80</v>
      </c>
      <c r="AW405" s="13" t="s">
        <v>36</v>
      </c>
      <c r="AX405" s="13" t="s">
        <v>73</v>
      </c>
      <c r="AY405" s="183" t="s">
        <v>149</v>
      </c>
    </row>
    <row r="406" spans="2:65" s="12" customFormat="1">
      <c r="B406" s="172"/>
      <c r="D406" s="173" t="s">
        <v>173</v>
      </c>
      <c r="E406" s="174" t="s">
        <v>5</v>
      </c>
      <c r="F406" s="175" t="s">
        <v>191</v>
      </c>
      <c r="H406" s="176">
        <v>489.995</v>
      </c>
      <c r="L406" s="172"/>
      <c r="M406" s="177"/>
      <c r="N406" s="178"/>
      <c r="O406" s="178"/>
      <c r="P406" s="178"/>
      <c r="Q406" s="178"/>
      <c r="R406" s="178"/>
      <c r="S406" s="178"/>
      <c r="T406" s="179"/>
      <c r="AT406" s="174" t="s">
        <v>173</v>
      </c>
      <c r="AU406" s="174" t="s">
        <v>82</v>
      </c>
      <c r="AV406" s="12" t="s">
        <v>82</v>
      </c>
      <c r="AW406" s="12" t="s">
        <v>36</v>
      </c>
      <c r="AX406" s="12" t="s">
        <v>73</v>
      </c>
      <c r="AY406" s="174" t="s">
        <v>149</v>
      </c>
    </row>
    <row r="407" spans="2:65" s="13" customFormat="1">
      <c r="B407" s="182"/>
      <c r="D407" s="173" t="s">
        <v>173</v>
      </c>
      <c r="E407" s="183" t="s">
        <v>5</v>
      </c>
      <c r="F407" s="184" t="s">
        <v>192</v>
      </c>
      <c r="H407" s="183" t="s">
        <v>5</v>
      </c>
      <c r="L407" s="182"/>
      <c r="M407" s="185"/>
      <c r="N407" s="186"/>
      <c r="O407" s="186"/>
      <c r="P407" s="186"/>
      <c r="Q407" s="186"/>
      <c r="R407" s="186"/>
      <c r="S407" s="186"/>
      <c r="T407" s="187"/>
      <c r="AT407" s="183" t="s">
        <v>173</v>
      </c>
      <c r="AU407" s="183" t="s">
        <v>82</v>
      </c>
      <c r="AV407" s="13" t="s">
        <v>80</v>
      </c>
      <c r="AW407" s="13" t="s">
        <v>36</v>
      </c>
      <c r="AX407" s="13" t="s">
        <v>73</v>
      </c>
      <c r="AY407" s="183" t="s">
        <v>149</v>
      </c>
    </row>
    <row r="408" spans="2:65" s="12" customFormat="1">
      <c r="B408" s="172"/>
      <c r="D408" s="173" t="s">
        <v>173</v>
      </c>
      <c r="E408" s="174" t="s">
        <v>5</v>
      </c>
      <c r="F408" s="175" t="s">
        <v>193</v>
      </c>
      <c r="H408" s="176">
        <v>127.05</v>
      </c>
      <c r="L408" s="172"/>
      <c r="M408" s="177"/>
      <c r="N408" s="178"/>
      <c r="O408" s="178"/>
      <c r="P408" s="178"/>
      <c r="Q408" s="178"/>
      <c r="R408" s="178"/>
      <c r="S408" s="178"/>
      <c r="T408" s="179"/>
      <c r="AT408" s="174" t="s">
        <v>173</v>
      </c>
      <c r="AU408" s="174" t="s">
        <v>82</v>
      </c>
      <c r="AV408" s="12" t="s">
        <v>82</v>
      </c>
      <c r="AW408" s="12" t="s">
        <v>36</v>
      </c>
      <c r="AX408" s="12" t="s">
        <v>73</v>
      </c>
      <c r="AY408" s="174" t="s">
        <v>149</v>
      </c>
    </row>
    <row r="409" spans="2:65" s="14" customFormat="1">
      <c r="B409" s="188"/>
      <c r="D409" s="173" t="s">
        <v>173</v>
      </c>
      <c r="E409" s="189" t="s">
        <v>5</v>
      </c>
      <c r="F409" s="190" t="s">
        <v>194</v>
      </c>
      <c r="H409" s="191">
        <v>617.04499999999996</v>
      </c>
      <c r="L409" s="188"/>
      <c r="M409" s="192"/>
      <c r="N409" s="193"/>
      <c r="O409" s="193"/>
      <c r="P409" s="193"/>
      <c r="Q409" s="193"/>
      <c r="R409" s="193"/>
      <c r="S409" s="193"/>
      <c r="T409" s="194"/>
      <c r="AT409" s="189" t="s">
        <v>173</v>
      </c>
      <c r="AU409" s="189" t="s">
        <v>82</v>
      </c>
      <c r="AV409" s="14" t="s">
        <v>156</v>
      </c>
      <c r="AW409" s="14" t="s">
        <v>36</v>
      </c>
      <c r="AX409" s="14" t="s">
        <v>80</v>
      </c>
      <c r="AY409" s="189" t="s">
        <v>149</v>
      </c>
    </row>
    <row r="410" spans="2:65" s="1" customFormat="1" ht="25.5" customHeight="1">
      <c r="B410" s="160"/>
      <c r="C410" s="161" t="s">
        <v>548</v>
      </c>
      <c r="D410" s="161" t="s">
        <v>151</v>
      </c>
      <c r="E410" s="162" t="s">
        <v>549</v>
      </c>
      <c r="F410" s="163" t="s">
        <v>550</v>
      </c>
      <c r="G410" s="164" t="s">
        <v>171</v>
      </c>
      <c r="H410" s="165">
        <v>617.04499999999996</v>
      </c>
      <c r="I410" s="166"/>
      <c r="J410" s="166">
        <f>ROUND(I410*H410,2)</f>
        <v>0</v>
      </c>
      <c r="K410" s="163" t="s">
        <v>155</v>
      </c>
      <c r="L410" s="39"/>
      <c r="M410" s="167" t="s">
        <v>5</v>
      </c>
      <c r="N410" s="168" t="s">
        <v>44</v>
      </c>
      <c r="O410" s="169">
        <v>2.7E-2</v>
      </c>
      <c r="P410" s="169">
        <f>O410*H410</f>
        <v>16.660214999999997</v>
      </c>
      <c r="Q410" s="169">
        <v>0</v>
      </c>
      <c r="R410" s="169">
        <f>Q410*H410</f>
        <v>0</v>
      </c>
      <c r="S410" s="169">
        <v>0</v>
      </c>
      <c r="T410" s="170">
        <f>S410*H410</f>
        <v>0</v>
      </c>
      <c r="AR410" s="25" t="s">
        <v>156</v>
      </c>
      <c r="AT410" s="25" t="s">
        <v>151</v>
      </c>
      <c r="AU410" s="25" t="s">
        <v>82</v>
      </c>
      <c r="AY410" s="25" t="s">
        <v>149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25" t="s">
        <v>80</v>
      </c>
      <c r="BK410" s="171">
        <f>ROUND(I410*H410,2)</f>
        <v>0</v>
      </c>
      <c r="BL410" s="25" t="s">
        <v>156</v>
      </c>
      <c r="BM410" s="25" t="s">
        <v>551</v>
      </c>
    </row>
    <row r="411" spans="2:65" s="13" customFormat="1">
      <c r="B411" s="182"/>
      <c r="D411" s="173" t="s">
        <v>173</v>
      </c>
      <c r="E411" s="183" t="s">
        <v>5</v>
      </c>
      <c r="F411" s="184" t="s">
        <v>187</v>
      </c>
      <c r="H411" s="183" t="s">
        <v>5</v>
      </c>
      <c r="L411" s="182"/>
      <c r="M411" s="185"/>
      <c r="N411" s="186"/>
      <c r="O411" s="186"/>
      <c r="P411" s="186"/>
      <c r="Q411" s="186"/>
      <c r="R411" s="186"/>
      <c r="S411" s="186"/>
      <c r="T411" s="187"/>
      <c r="AT411" s="183" t="s">
        <v>173</v>
      </c>
      <c r="AU411" s="183" t="s">
        <v>82</v>
      </c>
      <c r="AV411" s="13" t="s">
        <v>80</v>
      </c>
      <c r="AW411" s="13" t="s">
        <v>36</v>
      </c>
      <c r="AX411" s="13" t="s">
        <v>73</v>
      </c>
      <c r="AY411" s="183" t="s">
        <v>149</v>
      </c>
    </row>
    <row r="412" spans="2:65" s="13" customFormat="1">
      <c r="B412" s="182"/>
      <c r="D412" s="173" t="s">
        <v>173</v>
      </c>
      <c r="E412" s="183" t="s">
        <v>5</v>
      </c>
      <c r="F412" s="184" t="s">
        <v>188</v>
      </c>
      <c r="H412" s="183" t="s">
        <v>5</v>
      </c>
      <c r="L412" s="182"/>
      <c r="M412" s="185"/>
      <c r="N412" s="186"/>
      <c r="O412" s="186"/>
      <c r="P412" s="186"/>
      <c r="Q412" s="186"/>
      <c r="R412" s="186"/>
      <c r="S412" s="186"/>
      <c r="T412" s="187"/>
      <c r="AT412" s="183" t="s">
        <v>173</v>
      </c>
      <c r="AU412" s="183" t="s">
        <v>82</v>
      </c>
      <c r="AV412" s="13" t="s">
        <v>80</v>
      </c>
      <c r="AW412" s="13" t="s">
        <v>36</v>
      </c>
      <c r="AX412" s="13" t="s">
        <v>73</v>
      </c>
      <c r="AY412" s="183" t="s">
        <v>149</v>
      </c>
    </row>
    <row r="413" spans="2:65" s="13" customFormat="1">
      <c r="B413" s="182"/>
      <c r="D413" s="173" t="s">
        <v>173</v>
      </c>
      <c r="E413" s="183" t="s">
        <v>5</v>
      </c>
      <c r="F413" s="184" t="s">
        <v>200</v>
      </c>
      <c r="H413" s="183" t="s">
        <v>5</v>
      </c>
      <c r="L413" s="182"/>
      <c r="M413" s="185"/>
      <c r="N413" s="186"/>
      <c r="O413" s="186"/>
      <c r="P413" s="186"/>
      <c r="Q413" s="186"/>
      <c r="R413" s="186"/>
      <c r="S413" s="186"/>
      <c r="T413" s="187"/>
      <c r="AT413" s="183" t="s">
        <v>173</v>
      </c>
      <c r="AU413" s="183" t="s">
        <v>82</v>
      </c>
      <c r="AV413" s="13" t="s">
        <v>80</v>
      </c>
      <c r="AW413" s="13" t="s">
        <v>36</v>
      </c>
      <c r="AX413" s="13" t="s">
        <v>73</v>
      </c>
      <c r="AY413" s="183" t="s">
        <v>149</v>
      </c>
    </row>
    <row r="414" spans="2:65" s="12" customFormat="1">
      <c r="B414" s="172"/>
      <c r="D414" s="173" t="s">
        <v>173</v>
      </c>
      <c r="E414" s="174" t="s">
        <v>5</v>
      </c>
      <c r="F414" s="175" t="s">
        <v>191</v>
      </c>
      <c r="H414" s="176">
        <v>489.995</v>
      </c>
      <c r="L414" s="172"/>
      <c r="M414" s="177"/>
      <c r="N414" s="178"/>
      <c r="O414" s="178"/>
      <c r="P414" s="178"/>
      <c r="Q414" s="178"/>
      <c r="R414" s="178"/>
      <c r="S414" s="178"/>
      <c r="T414" s="179"/>
      <c r="AT414" s="174" t="s">
        <v>173</v>
      </c>
      <c r="AU414" s="174" t="s">
        <v>82</v>
      </c>
      <c r="AV414" s="12" t="s">
        <v>82</v>
      </c>
      <c r="AW414" s="12" t="s">
        <v>36</v>
      </c>
      <c r="AX414" s="12" t="s">
        <v>73</v>
      </c>
      <c r="AY414" s="174" t="s">
        <v>149</v>
      </c>
    </row>
    <row r="415" spans="2:65" s="13" customFormat="1">
      <c r="B415" s="182"/>
      <c r="D415" s="173" t="s">
        <v>173</v>
      </c>
      <c r="E415" s="183" t="s">
        <v>5</v>
      </c>
      <c r="F415" s="184" t="s">
        <v>192</v>
      </c>
      <c r="H415" s="183" t="s">
        <v>5</v>
      </c>
      <c r="L415" s="182"/>
      <c r="M415" s="185"/>
      <c r="N415" s="186"/>
      <c r="O415" s="186"/>
      <c r="P415" s="186"/>
      <c r="Q415" s="186"/>
      <c r="R415" s="186"/>
      <c r="S415" s="186"/>
      <c r="T415" s="187"/>
      <c r="AT415" s="183" t="s">
        <v>173</v>
      </c>
      <c r="AU415" s="183" t="s">
        <v>82</v>
      </c>
      <c r="AV415" s="13" t="s">
        <v>80</v>
      </c>
      <c r="AW415" s="13" t="s">
        <v>36</v>
      </c>
      <c r="AX415" s="13" t="s">
        <v>73</v>
      </c>
      <c r="AY415" s="183" t="s">
        <v>149</v>
      </c>
    </row>
    <row r="416" spans="2:65" s="12" customFormat="1">
      <c r="B416" s="172"/>
      <c r="D416" s="173" t="s">
        <v>173</v>
      </c>
      <c r="E416" s="174" t="s">
        <v>5</v>
      </c>
      <c r="F416" s="175" t="s">
        <v>193</v>
      </c>
      <c r="H416" s="176">
        <v>127.05</v>
      </c>
      <c r="L416" s="172"/>
      <c r="M416" s="177"/>
      <c r="N416" s="178"/>
      <c r="O416" s="178"/>
      <c r="P416" s="178"/>
      <c r="Q416" s="178"/>
      <c r="R416" s="178"/>
      <c r="S416" s="178"/>
      <c r="T416" s="179"/>
      <c r="AT416" s="174" t="s">
        <v>173</v>
      </c>
      <c r="AU416" s="174" t="s">
        <v>82</v>
      </c>
      <c r="AV416" s="12" t="s">
        <v>82</v>
      </c>
      <c r="AW416" s="12" t="s">
        <v>36</v>
      </c>
      <c r="AX416" s="12" t="s">
        <v>73</v>
      </c>
      <c r="AY416" s="174" t="s">
        <v>149</v>
      </c>
    </row>
    <row r="417" spans="2:65" s="14" customFormat="1">
      <c r="B417" s="188"/>
      <c r="D417" s="173" t="s">
        <v>173</v>
      </c>
      <c r="E417" s="189" t="s">
        <v>5</v>
      </c>
      <c r="F417" s="190" t="s">
        <v>194</v>
      </c>
      <c r="H417" s="191">
        <v>617.04499999999996</v>
      </c>
      <c r="L417" s="188"/>
      <c r="M417" s="192"/>
      <c r="N417" s="193"/>
      <c r="O417" s="193"/>
      <c r="P417" s="193"/>
      <c r="Q417" s="193"/>
      <c r="R417" s="193"/>
      <c r="S417" s="193"/>
      <c r="T417" s="194"/>
      <c r="AT417" s="189" t="s">
        <v>173</v>
      </c>
      <c r="AU417" s="189" t="s">
        <v>82</v>
      </c>
      <c r="AV417" s="14" t="s">
        <v>156</v>
      </c>
      <c r="AW417" s="14" t="s">
        <v>36</v>
      </c>
      <c r="AX417" s="14" t="s">
        <v>80</v>
      </c>
      <c r="AY417" s="189" t="s">
        <v>149</v>
      </c>
    </row>
    <row r="418" spans="2:65" s="1" customFormat="1" ht="25.5" customHeight="1">
      <c r="B418" s="160"/>
      <c r="C418" s="161" t="s">
        <v>552</v>
      </c>
      <c r="D418" s="161" t="s">
        <v>151</v>
      </c>
      <c r="E418" s="162" t="s">
        <v>553</v>
      </c>
      <c r="F418" s="163" t="s">
        <v>554</v>
      </c>
      <c r="G418" s="164" t="s">
        <v>171</v>
      </c>
      <c r="H418" s="165">
        <v>617.04499999999996</v>
      </c>
      <c r="I418" s="166"/>
      <c r="J418" s="166">
        <f>ROUND(I418*H418,2)</f>
        <v>0</v>
      </c>
      <c r="K418" s="163" t="s">
        <v>155</v>
      </c>
      <c r="L418" s="39"/>
      <c r="M418" s="167" t="s">
        <v>5</v>
      </c>
      <c r="N418" s="168" t="s">
        <v>44</v>
      </c>
      <c r="O418" s="169">
        <v>4.0000000000000001E-3</v>
      </c>
      <c r="P418" s="169">
        <f>O418*H418</f>
        <v>2.4681799999999998</v>
      </c>
      <c r="Q418" s="169">
        <v>0</v>
      </c>
      <c r="R418" s="169">
        <f>Q418*H418</f>
        <v>0</v>
      </c>
      <c r="S418" s="169">
        <v>0</v>
      </c>
      <c r="T418" s="170">
        <f>S418*H418</f>
        <v>0</v>
      </c>
      <c r="AR418" s="25" t="s">
        <v>156</v>
      </c>
      <c r="AT418" s="25" t="s">
        <v>151</v>
      </c>
      <c r="AU418" s="25" t="s">
        <v>82</v>
      </c>
      <c r="AY418" s="25" t="s">
        <v>149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25" t="s">
        <v>80</v>
      </c>
      <c r="BK418" s="171">
        <f>ROUND(I418*H418,2)</f>
        <v>0</v>
      </c>
      <c r="BL418" s="25" t="s">
        <v>156</v>
      </c>
      <c r="BM418" s="25" t="s">
        <v>555</v>
      </c>
    </row>
    <row r="419" spans="2:65" s="13" customFormat="1">
      <c r="B419" s="182"/>
      <c r="D419" s="173" t="s">
        <v>173</v>
      </c>
      <c r="E419" s="183" t="s">
        <v>5</v>
      </c>
      <c r="F419" s="184" t="s">
        <v>187</v>
      </c>
      <c r="H419" s="183" t="s">
        <v>5</v>
      </c>
      <c r="L419" s="182"/>
      <c r="M419" s="185"/>
      <c r="N419" s="186"/>
      <c r="O419" s="186"/>
      <c r="P419" s="186"/>
      <c r="Q419" s="186"/>
      <c r="R419" s="186"/>
      <c r="S419" s="186"/>
      <c r="T419" s="187"/>
      <c r="AT419" s="183" t="s">
        <v>173</v>
      </c>
      <c r="AU419" s="183" t="s">
        <v>82</v>
      </c>
      <c r="AV419" s="13" t="s">
        <v>80</v>
      </c>
      <c r="AW419" s="13" t="s">
        <v>36</v>
      </c>
      <c r="AX419" s="13" t="s">
        <v>73</v>
      </c>
      <c r="AY419" s="183" t="s">
        <v>149</v>
      </c>
    </row>
    <row r="420" spans="2:65" s="13" customFormat="1">
      <c r="B420" s="182"/>
      <c r="D420" s="173" t="s">
        <v>173</v>
      </c>
      <c r="E420" s="183" t="s">
        <v>5</v>
      </c>
      <c r="F420" s="184" t="s">
        <v>188</v>
      </c>
      <c r="H420" s="183" t="s">
        <v>5</v>
      </c>
      <c r="L420" s="182"/>
      <c r="M420" s="185"/>
      <c r="N420" s="186"/>
      <c r="O420" s="186"/>
      <c r="P420" s="186"/>
      <c r="Q420" s="186"/>
      <c r="R420" s="186"/>
      <c r="S420" s="186"/>
      <c r="T420" s="187"/>
      <c r="AT420" s="183" t="s">
        <v>173</v>
      </c>
      <c r="AU420" s="183" t="s">
        <v>82</v>
      </c>
      <c r="AV420" s="13" t="s">
        <v>80</v>
      </c>
      <c r="AW420" s="13" t="s">
        <v>36</v>
      </c>
      <c r="AX420" s="13" t="s">
        <v>73</v>
      </c>
      <c r="AY420" s="183" t="s">
        <v>149</v>
      </c>
    </row>
    <row r="421" spans="2:65" s="13" customFormat="1">
      <c r="B421" s="182"/>
      <c r="D421" s="173" t="s">
        <v>173</v>
      </c>
      <c r="E421" s="183" t="s">
        <v>5</v>
      </c>
      <c r="F421" s="184" t="s">
        <v>200</v>
      </c>
      <c r="H421" s="183" t="s">
        <v>5</v>
      </c>
      <c r="L421" s="182"/>
      <c r="M421" s="185"/>
      <c r="N421" s="186"/>
      <c r="O421" s="186"/>
      <c r="P421" s="186"/>
      <c r="Q421" s="186"/>
      <c r="R421" s="186"/>
      <c r="S421" s="186"/>
      <c r="T421" s="187"/>
      <c r="AT421" s="183" t="s">
        <v>173</v>
      </c>
      <c r="AU421" s="183" t="s">
        <v>82</v>
      </c>
      <c r="AV421" s="13" t="s">
        <v>80</v>
      </c>
      <c r="AW421" s="13" t="s">
        <v>36</v>
      </c>
      <c r="AX421" s="13" t="s">
        <v>73</v>
      </c>
      <c r="AY421" s="183" t="s">
        <v>149</v>
      </c>
    </row>
    <row r="422" spans="2:65" s="12" customFormat="1">
      <c r="B422" s="172"/>
      <c r="D422" s="173" t="s">
        <v>173</v>
      </c>
      <c r="E422" s="174" t="s">
        <v>5</v>
      </c>
      <c r="F422" s="175" t="s">
        <v>191</v>
      </c>
      <c r="H422" s="176">
        <v>489.995</v>
      </c>
      <c r="L422" s="172"/>
      <c r="M422" s="177"/>
      <c r="N422" s="178"/>
      <c r="O422" s="178"/>
      <c r="P422" s="178"/>
      <c r="Q422" s="178"/>
      <c r="R422" s="178"/>
      <c r="S422" s="178"/>
      <c r="T422" s="179"/>
      <c r="AT422" s="174" t="s">
        <v>173</v>
      </c>
      <c r="AU422" s="174" t="s">
        <v>82</v>
      </c>
      <c r="AV422" s="12" t="s">
        <v>82</v>
      </c>
      <c r="AW422" s="12" t="s">
        <v>36</v>
      </c>
      <c r="AX422" s="12" t="s">
        <v>73</v>
      </c>
      <c r="AY422" s="174" t="s">
        <v>149</v>
      </c>
    </row>
    <row r="423" spans="2:65" s="13" customFormat="1">
      <c r="B423" s="182"/>
      <c r="D423" s="173" t="s">
        <v>173</v>
      </c>
      <c r="E423" s="183" t="s">
        <v>5</v>
      </c>
      <c r="F423" s="184" t="s">
        <v>192</v>
      </c>
      <c r="H423" s="183" t="s">
        <v>5</v>
      </c>
      <c r="L423" s="182"/>
      <c r="M423" s="185"/>
      <c r="N423" s="186"/>
      <c r="O423" s="186"/>
      <c r="P423" s="186"/>
      <c r="Q423" s="186"/>
      <c r="R423" s="186"/>
      <c r="S423" s="186"/>
      <c r="T423" s="187"/>
      <c r="AT423" s="183" t="s">
        <v>173</v>
      </c>
      <c r="AU423" s="183" t="s">
        <v>82</v>
      </c>
      <c r="AV423" s="13" t="s">
        <v>80</v>
      </c>
      <c r="AW423" s="13" t="s">
        <v>36</v>
      </c>
      <c r="AX423" s="13" t="s">
        <v>73</v>
      </c>
      <c r="AY423" s="183" t="s">
        <v>149</v>
      </c>
    </row>
    <row r="424" spans="2:65" s="12" customFormat="1">
      <c r="B424" s="172"/>
      <c r="D424" s="173" t="s">
        <v>173</v>
      </c>
      <c r="E424" s="174" t="s">
        <v>5</v>
      </c>
      <c r="F424" s="175" t="s">
        <v>193</v>
      </c>
      <c r="H424" s="176">
        <v>127.05</v>
      </c>
      <c r="L424" s="172"/>
      <c r="M424" s="177"/>
      <c r="N424" s="178"/>
      <c r="O424" s="178"/>
      <c r="P424" s="178"/>
      <c r="Q424" s="178"/>
      <c r="R424" s="178"/>
      <c r="S424" s="178"/>
      <c r="T424" s="179"/>
      <c r="AT424" s="174" t="s">
        <v>173</v>
      </c>
      <c r="AU424" s="174" t="s">
        <v>82</v>
      </c>
      <c r="AV424" s="12" t="s">
        <v>82</v>
      </c>
      <c r="AW424" s="12" t="s">
        <v>36</v>
      </c>
      <c r="AX424" s="12" t="s">
        <v>73</v>
      </c>
      <c r="AY424" s="174" t="s">
        <v>149</v>
      </c>
    </row>
    <row r="425" spans="2:65" s="14" customFormat="1">
      <c r="B425" s="188"/>
      <c r="D425" s="173" t="s">
        <v>173</v>
      </c>
      <c r="E425" s="189" t="s">
        <v>5</v>
      </c>
      <c r="F425" s="190" t="s">
        <v>194</v>
      </c>
      <c r="H425" s="191">
        <v>617.04499999999996</v>
      </c>
      <c r="L425" s="188"/>
      <c r="M425" s="192"/>
      <c r="N425" s="193"/>
      <c r="O425" s="193"/>
      <c r="P425" s="193"/>
      <c r="Q425" s="193"/>
      <c r="R425" s="193"/>
      <c r="S425" s="193"/>
      <c r="T425" s="194"/>
      <c r="AT425" s="189" t="s">
        <v>173</v>
      </c>
      <c r="AU425" s="189" t="s">
        <v>82</v>
      </c>
      <c r="AV425" s="14" t="s">
        <v>156</v>
      </c>
      <c r="AW425" s="14" t="s">
        <v>36</v>
      </c>
      <c r="AX425" s="14" t="s">
        <v>80</v>
      </c>
      <c r="AY425" s="189" t="s">
        <v>149</v>
      </c>
    </row>
    <row r="426" spans="2:65" s="1" customFormat="1" ht="25.5" customHeight="1">
      <c r="B426" s="160"/>
      <c r="C426" s="161" t="s">
        <v>556</v>
      </c>
      <c r="D426" s="161" t="s">
        <v>151</v>
      </c>
      <c r="E426" s="162" t="s">
        <v>557</v>
      </c>
      <c r="F426" s="163" t="s">
        <v>558</v>
      </c>
      <c r="G426" s="164" t="s">
        <v>171</v>
      </c>
      <c r="H426" s="165">
        <v>841.42499999999995</v>
      </c>
      <c r="I426" s="166"/>
      <c r="J426" s="166">
        <f>ROUND(I426*H426,2)</f>
        <v>0</v>
      </c>
      <c r="K426" s="163" t="s">
        <v>155</v>
      </c>
      <c r="L426" s="39"/>
      <c r="M426" s="167" t="s">
        <v>5</v>
      </c>
      <c r="N426" s="168" t="s">
        <v>44</v>
      </c>
      <c r="O426" s="169">
        <v>2E-3</v>
      </c>
      <c r="P426" s="169">
        <f>O426*H426</f>
        <v>1.68285</v>
      </c>
      <c r="Q426" s="169">
        <v>0</v>
      </c>
      <c r="R426" s="169">
        <f>Q426*H426</f>
        <v>0</v>
      </c>
      <c r="S426" s="169">
        <v>0</v>
      </c>
      <c r="T426" s="170">
        <f>S426*H426</f>
        <v>0</v>
      </c>
      <c r="AR426" s="25" t="s">
        <v>156</v>
      </c>
      <c r="AT426" s="25" t="s">
        <v>151</v>
      </c>
      <c r="AU426" s="25" t="s">
        <v>82</v>
      </c>
      <c r="AY426" s="25" t="s">
        <v>149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25" t="s">
        <v>80</v>
      </c>
      <c r="BK426" s="171">
        <f>ROUND(I426*H426,2)</f>
        <v>0</v>
      </c>
      <c r="BL426" s="25" t="s">
        <v>156</v>
      </c>
      <c r="BM426" s="25" t="s">
        <v>559</v>
      </c>
    </row>
    <row r="427" spans="2:65" s="13" customFormat="1">
      <c r="B427" s="182"/>
      <c r="D427" s="173" t="s">
        <v>173</v>
      </c>
      <c r="E427" s="183" t="s">
        <v>5</v>
      </c>
      <c r="F427" s="184" t="s">
        <v>187</v>
      </c>
      <c r="H427" s="183" t="s">
        <v>5</v>
      </c>
      <c r="L427" s="182"/>
      <c r="M427" s="185"/>
      <c r="N427" s="186"/>
      <c r="O427" s="186"/>
      <c r="P427" s="186"/>
      <c r="Q427" s="186"/>
      <c r="R427" s="186"/>
      <c r="S427" s="186"/>
      <c r="T427" s="187"/>
      <c r="AT427" s="183" t="s">
        <v>173</v>
      </c>
      <c r="AU427" s="183" t="s">
        <v>82</v>
      </c>
      <c r="AV427" s="13" t="s">
        <v>80</v>
      </c>
      <c r="AW427" s="13" t="s">
        <v>36</v>
      </c>
      <c r="AX427" s="13" t="s">
        <v>73</v>
      </c>
      <c r="AY427" s="183" t="s">
        <v>149</v>
      </c>
    </row>
    <row r="428" spans="2:65" s="13" customFormat="1">
      <c r="B428" s="182"/>
      <c r="D428" s="173" t="s">
        <v>173</v>
      </c>
      <c r="E428" s="183" t="s">
        <v>5</v>
      </c>
      <c r="F428" s="184" t="s">
        <v>188</v>
      </c>
      <c r="H428" s="183" t="s">
        <v>5</v>
      </c>
      <c r="L428" s="182"/>
      <c r="M428" s="185"/>
      <c r="N428" s="186"/>
      <c r="O428" s="186"/>
      <c r="P428" s="186"/>
      <c r="Q428" s="186"/>
      <c r="R428" s="186"/>
      <c r="S428" s="186"/>
      <c r="T428" s="187"/>
      <c r="AT428" s="183" t="s">
        <v>173</v>
      </c>
      <c r="AU428" s="183" t="s">
        <v>82</v>
      </c>
      <c r="AV428" s="13" t="s">
        <v>80</v>
      </c>
      <c r="AW428" s="13" t="s">
        <v>36</v>
      </c>
      <c r="AX428" s="13" t="s">
        <v>73</v>
      </c>
      <c r="AY428" s="183" t="s">
        <v>149</v>
      </c>
    </row>
    <row r="429" spans="2:65" s="13" customFormat="1">
      <c r="B429" s="182"/>
      <c r="D429" s="173" t="s">
        <v>173</v>
      </c>
      <c r="E429" s="183" t="s">
        <v>5</v>
      </c>
      <c r="F429" s="184" t="s">
        <v>200</v>
      </c>
      <c r="H429" s="183" t="s">
        <v>5</v>
      </c>
      <c r="L429" s="182"/>
      <c r="M429" s="185"/>
      <c r="N429" s="186"/>
      <c r="O429" s="186"/>
      <c r="P429" s="186"/>
      <c r="Q429" s="186"/>
      <c r="R429" s="186"/>
      <c r="S429" s="186"/>
      <c r="T429" s="187"/>
      <c r="AT429" s="183" t="s">
        <v>173</v>
      </c>
      <c r="AU429" s="183" t="s">
        <v>82</v>
      </c>
      <c r="AV429" s="13" t="s">
        <v>80</v>
      </c>
      <c r="AW429" s="13" t="s">
        <v>36</v>
      </c>
      <c r="AX429" s="13" t="s">
        <v>73</v>
      </c>
      <c r="AY429" s="183" t="s">
        <v>149</v>
      </c>
    </row>
    <row r="430" spans="2:65" s="12" customFormat="1">
      <c r="B430" s="172"/>
      <c r="D430" s="173" t="s">
        <v>173</v>
      </c>
      <c r="E430" s="174" t="s">
        <v>5</v>
      </c>
      <c r="F430" s="175" t="s">
        <v>214</v>
      </c>
      <c r="H430" s="176">
        <v>668.17499999999995</v>
      </c>
      <c r="L430" s="172"/>
      <c r="M430" s="177"/>
      <c r="N430" s="178"/>
      <c r="O430" s="178"/>
      <c r="P430" s="178"/>
      <c r="Q430" s="178"/>
      <c r="R430" s="178"/>
      <c r="S430" s="178"/>
      <c r="T430" s="179"/>
      <c r="AT430" s="174" t="s">
        <v>173</v>
      </c>
      <c r="AU430" s="174" t="s">
        <v>82</v>
      </c>
      <c r="AV430" s="12" t="s">
        <v>82</v>
      </c>
      <c r="AW430" s="12" t="s">
        <v>36</v>
      </c>
      <c r="AX430" s="12" t="s">
        <v>73</v>
      </c>
      <c r="AY430" s="174" t="s">
        <v>149</v>
      </c>
    </row>
    <row r="431" spans="2:65" s="13" customFormat="1">
      <c r="B431" s="182"/>
      <c r="D431" s="173" t="s">
        <v>173</v>
      </c>
      <c r="E431" s="183" t="s">
        <v>5</v>
      </c>
      <c r="F431" s="184" t="s">
        <v>192</v>
      </c>
      <c r="H431" s="183" t="s">
        <v>5</v>
      </c>
      <c r="L431" s="182"/>
      <c r="M431" s="185"/>
      <c r="N431" s="186"/>
      <c r="O431" s="186"/>
      <c r="P431" s="186"/>
      <c r="Q431" s="186"/>
      <c r="R431" s="186"/>
      <c r="S431" s="186"/>
      <c r="T431" s="187"/>
      <c r="AT431" s="183" t="s">
        <v>173</v>
      </c>
      <c r="AU431" s="183" t="s">
        <v>82</v>
      </c>
      <c r="AV431" s="13" t="s">
        <v>80</v>
      </c>
      <c r="AW431" s="13" t="s">
        <v>36</v>
      </c>
      <c r="AX431" s="13" t="s">
        <v>73</v>
      </c>
      <c r="AY431" s="183" t="s">
        <v>149</v>
      </c>
    </row>
    <row r="432" spans="2:65" s="12" customFormat="1">
      <c r="B432" s="172"/>
      <c r="D432" s="173" t="s">
        <v>173</v>
      </c>
      <c r="E432" s="174" t="s">
        <v>5</v>
      </c>
      <c r="F432" s="175" t="s">
        <v>215</v>
      </c>
      <c r="H432" s="176">
        <v>173.25</v>
      </c>
      <c r="L432" s="172"/>
      <c r="M432" s="177"/>
      <c r="N432" s="178"/>
      <c r="O432" s="178"/>
      <c r="P432" s="178"/>
      <c r="Q432" s="178"/>
      <c r="R432" s="178"/>
      <c r="S432" s="178"/>
      <c r="T432" s="179"/>
      <c r="AT432" s="174" t="s">
        <v>173</v>
      </c>
      <c r="AU432" s="174" t="s">
        <v>82</v>
      </c>
      <c r="AV432" s="12" t="s">
        <v>82</v>
      </c>
      <c r="AW432" s="12" t="s">
        <v>36</v>
      </c>
      <c r="AX432" s="12" t="s">
        <v>73</v>
      </c>
      <c r="AY432" s="174" t="s">
        <v>149</v>
      </c>
    </row>
    <row r="433" spans="2:65" s="14" customFormat="1">
      <c r="B433" s="188"/>
      <c r="D433" s="173" t="s">
        <v>173</v>
      </c>
      <c r="E433" s="189" t="s">
        <v>5</v>
      </c>
      <c r="F433" s="190" t="s">
        <v>194</v>
      </c>
      <c r="H433" s="191">
        <v>841.42499999999995</v>
      </c>
      <c r="L433" s="188"/>
      <c r="M433" s="192"/>
      <c r="N433" s="193"/>
      <c r="O433" s="193"/>
      <c r="P433" s="193"/>
      <c r="Q433" s="193"/>
      <c r="R433" s="193"/>
      <c r="S433" s="193"/>
      <c r="T433" s="194"/>
      <c r="AT433" s="189" t="s">
        <v>173</v>
      </c>
      <c r="AU433" s="189" t="s">
        <v>82</v>
      </c>
      <c r="AV433" s="14" t="s">
        <v>156</v>
      </c>
      <c r="AW433" s="14" t="s">
        <v>36</v>
      </c>
      <c r="AX433" s="14" t="s">
        <v>80</v>
      </c>
      <c r="AY433" s="189" t="s">
        <v>149</v>
      </c>
    </row>
    <row r="434" spans="2:65" s="1" customFormat="1" ht="38.25" customHeight="1">
      <c r="B434" s="160"/>
      <c r="C434" s="161" t="s">
        <v>560</v>
      </c>
      <c r="D434" s="161" t="s">
        <v>151</v>
      </c>
      <c r="E434" s="162" t="s">
        <v>561</v>
      </c>
      <c r="F434" s="163" t="s">
        <v>562</v>
      </c>
      <c r="G434" s="164" t="s">
        <v>171</v>
      </c>
      <c r="H434" s="165">
        <v>841.42499999999995</v>
      </c>
      <c r="I434" s="166"/>
      <c r="J434" s="166">
        <f>ROUND(I434*H434,2)</f>
        <v>0</v>
      </c>
      <c r="K434" s="163" t="s">
        <v>155</v>
      </c>
      <c r="L434" s="39"/>
      <c r="M434" s="167" t="s">
        <v>5</v>
      </c>
      <c r="N434" s="168" t="s">
        <v>44</v>
      </c>
      <c r="O434" s="169">
        <v>6.6000000000000003E-2</v>
      </c>
      <c r="P434" s="169">
        <f>O434*H434</f>
        <v>55.534050000000001</v>
      </c>
      <c r="Q434" s="169">
        <v>0</v>
      </c>
      <c r="R434" s="169">
        <f>Q434*H434</f>
        <v>0</v>
      </c>
      <c r="S434" s="169">
        <v>0</v>
      </c>
      <c r="T434" s="170">
        <f>S434*H434</f>
        <v>0</v>
      </c>
      <c r="AR434" s="25" t="s">
        <v>156</v>
      </c>
      <c r="AT434" s="25" t="s">
        <v>151</v>
      </c>
      <c r="AU434" s="25" t="s">
        <v>82</v>
      </c>
      <c r="AY434" s="25" t="s">
        <v>149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25" t="s">
        <v>80</v>
      </c>
      <c r="BK434" s="171">
        <f>ROUND(I434*H434,2)</f>
        <v>0</v>
      </c>
      <c r="BL434" s="25" t="s">
        <v>156</v>
      </c>
      <c r="BM434" s="25" t="s">
        <v>563</v>
      </c>
    </row>
    <row r="435" spans="2:65" s="13" customFormat="1">
      <c r="B435" s="182"/>
      <c r="D435" s="173" t="s">
        <v>173</v>
      </c>
      <c r="E435" s="183" t="s">
        <v>5</v>
      </c>
      <c r="F435" s="184" t="s">
        <v>187</v>
      </c>
      <c r="H435" s="183" t="s">
        <v>5</v>
      </c>
      <c r="L435" s="182"/>
      <c r="M435" s="185"/>
      <c r="N435" s="186"/>
      <c r="O435" s="186"/>
      <c r="P435" s="186"/>
      <c r="Q435" s="186"/>
      <c r="R435" s="186"/>
      <c r="S435" s="186"/>
      <c r="T435" s="187"/>
      <c r="AT435" s="183" t="s">
        <v>173</v>
      </c>
      <c r="AU435" s="183" t="s">
        <v>82</v>
      </c>
      <c r="AV435" s="13" t="s">
        <v>80</v>
      </c>
      <c r="AW435" s="13" t="s">
        <v>36</v>
      </c>
      <c r="AX435" s="13" t="s">
        <v>73</v>
      </c>
      <c r="AY435" s="183" t="s">
        <v>149</v>
      </c>
    </row>
    <row r="436" spans="2:65" s="13" customFormat="1">
      <c r="B436" s="182"/>
      <c r="D436" s="173" t="s">
        <v>173</v>
      </c>
      <c r="E436" s="183" t="s">
        <v>5</v>
      </c>
      <c r="F436" s="184" t="s">
        <v>188</v>
      </c>
      <c r="H436" s="183" t="s">
        <v>5</v>
      </c>
      <c r="L436" s="182"/>
      <c r="M436" s="185"/>
      <c r="N436" s="186"/>
      <c r="O436" s="186"/>
      <c r="P436" s="186"/>
      <c r="Q436" s="186"/>
      <c r="R436" s="186"/>
      <c r="S436" s="186"/>
      <c r="T436" s="187"/>
      <c r="AT436" s="183" t="s">
        <v>173</v>
      </c>
      <c r="AU436" s="183" t="s">
        <v>82</v>
      </c>
      <c r="AV436" s="13" t="s">
        <v>80</v>
      </c>
      <c r="AW436" s="13" t="s">
        <v>36</v>
      </c>
      <c r="AX436" s="13" t="s">
        <v>73</v>
      </c>
      <c r="AY436" s="183" t="s">
        <v>149</v>
      </c>
    </row>
    <row r="437" spans="2:65" s="13" customFormat="1">
      <c r="B437" s="182"/>
      <c r="D437" s="173" t="s">
        <v>173</v>
      </c>
      <c r="E437" s="183" t="s">
        <v>5</v>
      </c>
      <c r="F437" s="184" t="s">
        <v>200</v>
      </c>
      <c r="H437" s="183" t="s">
        <v>5</v>
      </c>
      <c r="L437" s="182"/>
      <c r="M437" s="185"/>
      <c r="N437" s="186"/>
      <c r="O437" s="186"/>
      <c r="P437" s="186"/>
      <c r="Q437" s="186"/>
      <c r="R437" s="186"/>
      <c r="S437" s="186"/>
      <c r="T437" s="187"/>
      <c r="AT437" s="183" t="s">
        <v>173</v>
      </c>
      <c r="AU437" s="183" t="s">
        <v>82</v>
      </c>
      <c r="AV437" s="13" t="s">
        <v>80</v>
      </c>
      <c r="AW437" s="13" t="s">
        <v>36</v>
      </c>
      <c r="AX437" s="13" t="s">
        <v>73</v>
      </c>
      <c r="AY437" s="183" t="s">
        <v>149</v>
      </c>
    </row>
    <row r="438" spans="2:65" s="12" customFormat="1">
      <c r="B438" s="172"/>
      <c r="D438" s="173" t="s">
        <v>173</v>
      </c>
      <c r="E438" s="174" t="s">
        <v>5</v>
      </c>
      <c r="F438" s="175" t="s">
        <v>214</v>
      </c>
      <c r="H438" s="176">
        <v>668.17499999999995</v>
      </c>
      <c r="L438" s="172"/>
      <c r="M438" s="177"/>
      <c r="N438" s="178"/>
      <c r="O438" s="178"/>
      <c r="P438" s="178"/>
      <c r="Q438" s="178"/>
      <c r="R438" s="178"/>
      <c r="S438" s="178"/>
      <c r="T438" s="179"/>
      <c r="AT438" s="174" t="s">
        <v>173</v>
      </c>
      <c r="AU438" s="174" t="s">
        <v>82</v>
      </c>
      <c r="AV438" s="12" t="s">
        <v>82</v>
      </c>
      <c r="AW438" s="12" t="s">
        <v>36</v>
      </c>
      <c r="AX438" s="12" t="s">
        <v>73</v>
      </c>
      <c r="AY438" s="174" t="s">
        <v>149</v>
      </c>
    </row>
    <row r="439" spans="2:65" s="13" customFormat="1">
      <c r="B439" s="182"/>
      <c r="D439" s="173" t="s">
        <v>173</v>
      </c>
      <c r="E439" s="183" t="s">
        <v>5</v>
      </c>
      <c r="F439" s="184" t="s">
        <v>192</v>
      </c>
      <c r="H439" s="183" t="s">
        <v>5</v>
      </c>
      <c r="L439" s="182"/>
      <c r="M439" s="185"/>
      <c r="N439" s="186"/>
      <c r="O439" s="186"/>
      <c r="P439" s="186"/>
      <c r="Q439" s="186"/>
      <c r="R439" s="186"/>
      <c r="S439" s="186"/>
      <c r="T439" s="187"/>
      <c r="AT439" s="183" t="s">
        <v>173</v>
      </c>
      <c r="AU439" s="183" t="s">
        <v>82</v>
      </c>
      <c r="AV439" s="13" t="s">
        <v>80</v>
      </c>
      <c r="AW439" s="13" t="s">
        <v>36</v>
      </c>
      <c r="AX439" s="13" t="s">
        <v>73</v>
      </c>
      <c r="AY439" s="183" t="s">
        <v>149</v>
      </c>
    </row>
    <row r="440" spans="2:65" s="12" customFormat="1">
      <c r="B440" s="172"/>
      <c r="D440" s="173" t="s">
        <v>173</v>
      </c>
      <c r="E440" s="174" t="s">
        <v>5</v>
      </c>
      <c r="F440" s="175" t="s">
        <v>215</v>
      </c>
      <c r="H440" s="176">
        <v>173.25</v>
      </c>
      <c r="L440" s="172"/>
      <c r="M440" s="177"/>
      <c r="N440" s="178"/>
      <c r="O440" s="178"/>
      <c r="P440" s="178"/>
      <c r="Q440" s="178"/>
      <c r="R440" s="178"/>
      <c r="S440" s="178"/>
      <c r="T440" s="179"/>
      <c r="AT440" s="174" t="s">
        <v>173</v>
      </c>
      <c r="AU440" s="174" t="s">
        <v>82</v>
      </c>
      <c r="AV440" s="12" t="s">
        <v>82</v>
      </c>
      <c r="AW440" s="12" t="s">
        <v>36</v>
      </c>
      <c r="AX440" s="12" t="s">
        <v>73</v>
      </c>
      <c r="AY440" s="174" t="s">
        <v>149</v>
      </c>
    </row>
    <row r="441" spans="2:65" s="14" customFormat="1">
      <c r="B441" s="188"/>
      <c r="D441" s="173" t="s">
        <v>173</v>
      </c>
      <c r="E441" s="189" t="s">
        <v>5</v>
      </c>
      <c r="F441" s="190" t="s">
        <v>194</v>
      </c>
      <c r="H441" s="191">
        <v>841.42499999999995</v>
      </c>
      <c r="L441" s="188"/>
      <c r="M441" s="192"/>
      <c r="N441" s="193"/>
      <c r="O441" s="193"/>
      <c r="P441" s="193"/>
      <c r="Q441" s="193"/>
      <c r="R441" s="193"/>
      <c r="S441" s="193"/>
      <c r="T441" s="194"/>
      <c r="AT441" s="189" t="s">
        <v>173</v>
      </c>
      <c r="AU441" s="189" t="s">
        <v>82</v>
      </c>
      <c r="AV441" s="14" t="s">
        <v>156</v>
      </c>
      <c r="AW441" s="14" t="s">
        <v>36</v>
      </c>
      <c r="AX441" s="14" t="s">
        <v>80</v>
      </c>
      <c r="AY441" s="189" t="s">
        <v>149</v>
      </c>
    </row>
    <row r="442" spans="2:65" s="1" customFormat="1" ht="51" customHeight="1">
      <c r="B442" s="160"/>
      <c r="C442" s="161" t="s">
        <v>564</v>
      </c>
      <c r="D442" s="161" t="s">
        <v>151</v>
      </c>
      <c r="E442" s="162" t="s">
        <v>565</v>
      </c>
      <c r="F442" s="163" t="s">
        <v>566</v>
      </c>
      <c r="G442" s="164" t="s">
        <v>171</v>
      </c>
      <c r="H442" s="165">
        <v>6.75</v>
      </c>
      <c r="I442" s="166"/>
      <c r="J442" s="166">
        <f>ROUND(I442*H442,2)</f>
        <v>0</v>
      </c>
      <c r="K442" s="163" t="s">
        <v>155</v>
      </c>
      <c r="L442" s="39"/>
      <c r="M442" s="167" t="s">
        <v>5</v>
      </c>
      <c r="N442" s="168" t="s">
        <v>44</v>
      </c>
      <c r="O442" s="169">
        <v>0.72</v>
      </c>
      <c r="P442" s="169">
        <f>O442*H442</f>
        <v>4.8599999999999994</v>
      </c>
      <c r="Q442" s="169">
        <v>8.4250000000000005E-2</v>
      </c>
      <c r="R442" s="169">
        <f>Q442*H442</f>
        <v>0.56868750000000001</v>
      </c>
      <c r="S442" s="169">
        <v>0</v>
      </c>
      <c r="T442" s="170">
        <f>S442*H442</f>
        <v>0</v>
      </c>
      <c r="AR442" s="25" t="s">
        <v>156</v>
      </c>
      <c r="AT442" s="25" t="s">
        <v>151</v>
      </c>
      <c r="AU442" s="25" t="s">
        <v>82</v>
      </c>
      <c r="AY442" s="25" t="s">
        <v>149</v>
      </c>
      <c r="BE442" s="171">
        <f>IF(N442="základní",J442,0)</f>
        <v>0</v>
      </c>
      <c r="BF442" s="171">
        <f>IF(N442="snížená",J442,0)</f>
        <v>0</v>
      </c>
      <c r="BG442" s="171">
        <f>IF(N442="zákl. přenesená",J442,0)</f>
        <v>0</v>
      </c>
      <c r="BH442" s="171">
        <f>IF(N442="sníž. přenesená",J442,0)</f>
        <v>0</v>
      </c>
      <c r="BI442" s="171">
        <f>IF(N442="nulová",J442,0)</f>
        <v>0</v>
      </c>
      <c r="BJ442" s="25" t="s">
        <v>80</v>
      </c>
      <c r="BK442" s="171">
        <f>ROUND(I442*H442,2)</f>
        <v>0</v>
      </c>
      <c r="BL442" s="25" t="s">
        <v>156</v>
      </c>
      <c r="BM442" s="25" t="s">
        <v>567</v>
      </c>
    </row>
    <row r="443" spans="2:65" s="12" customFormat="1">
      <c r="B443" s="172"/>
      <c r="D443" s="173" t="s">
        <v>173</v>
      </c>
      <c r="E443" s="174" t="s">
        <v>5</v>
      </c>
      <c r="F443" s="175" t="s">
        <v>568</v>
      </c>
      <c r="H443" s="176">
        <v>6.75</v>
      </c>
      <c r="L443" s="172"/>
      <c r="M443" s="177"/>
      <c r="N443" s="178"/>
      <c r="O443" s="178"/>
      <c r="P443" s="178"/>
      <c r="Q443" s="178"/>
      <c r="R443" s="178"/>
      <c r="S443" s="178"/>
      <c r="T443" s="179"/>
      <c r="AT443" s="174" t="s">
        <v>173</v>
      </c>
      <c r="AU443" s="174" t="s">
        <v>82</v>
      </c>
      <c r="AV443" s="12" t="s">
        <v>82</v>
      </c>
      <c r="AW443" s="12" t="s">
        <v>36</v>
      </c>
      <c r="AX443" s="12" t="s">
        <v>80</v>
      </c>
      <c r="AY443" s="174" t="s">
        <v>149</v>
      </c>
    </row>
    <row r="444" spans="2:65" s="1" customFormat="1" ht="16.5" customHeight="1">
      <c r="B444" s="160"/>
      <c r="C444" s="202" t="s">
        <v>569</v>
      </c>
      <c r="D444" s="202" t="s">
        <v>415</v>
      </c>
      <c r="E444" s="203" t="s">
        <v>570</v>
      </c>
      <c r="F444" s="204" t="s">
        <v>571</v>
      </c>
      <c r="G444" s="205" t="s">
        <v>171</v>
      </c>
      <c r="H444" s="206">
        <v>0.67500000000000004</v>
      </c>
      <c r="I444" s="207"/>
      <c r="J444" s="207">
        <f>ROUND(I444*H444,2)</f>
        <v>0</v>
      </c>
      <c r="K444" s="204" t="s">
        <v>155</v>
      </c>
      <c r="L444" s="208"/>
      <c r="M444" s="209" t="s">
        <v>5</v>
      </c>
      <c r="N444" s="210" t="s">
        <v>44</v>
      </c>
      <c r="O444" s="169">
        <v>0</v>
      </c>
      <c r="P444" s="169">
        <f>O444*H444</f>
        <v>0</v>
      </c>
      <c r="Q444" s="169">
        <v>0.13</v>
      </c>
      <c r="R444" s="169">
        <f>Q444*H444</f>
        <v>8.7750000000000009E-2</v>
      </c>
      <c r="S444" s="169">
        <v>0</v>
      </c>
      <c r="T444" s="170">
        <f>S444*H444</f>
        <v>0</v>
      </c>
      <c r="AR444" s="25" t="s">
        <v>195</v>
      </c>
      <c r="AT444" s="25" t="s">
        <v>415</v>
      </c>
      <c r="AU444" s="25" t="s">
        <v>82</v>
      </c>
      <c r="AY444" s="25" t="s">
        <v>149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25" t="s">
        <v>80</v>
      </c>
      <c r="BK444" s="171">
        <f>ROUND(I444*H444,2)</f>
        <v>0</v>
      </c>
      <c r="BL444" s="25" t="s">
        <v>156</v>
      </c>
      <c r="BM444" s="25" t="s">
        <v>572</v>
      </c>
    </row>
    <row r="445" spans="2:65" s="12" customFormat="1">
      <c r="B445" s="172"/>
      <c r="D445" s="173" t="s">
        <v>173</v>
      </c>
      <c r="E445" s="174" t="s">
        <v>5</v>
      </c>
      <c r="F445" s="175" t="s">
        <v>573</v>
      </c>
      <c r="H445" s="176">
        <v>0.67500000000000004</v>
      </c>
      <c r="L445" s="172"/>
      <c r="M445" s="177"/>
      <c r="N445" s="178"/>
      <c r="O445" s="178"/>
      <c r="P445" s="178"/>
      <c r="Q445" s="178"/>
      <c r="R445" s="178"/>
      <c r="S445" s="178"/>
      <c r="T445" s="179"/>
      <c r="AT445" s="174" t="s">
        <v>173</v>
      </c>
      <c r="AU445" s="174" t="s">
        <v>82</v>
      </c>
      <c r="AV445" s="12" t="s">
        <v>82</v>
      </c>
      <c r="AW445" s="12" t="s">
        <v>36</v>
      </c>
      <c r="AX445" s="12" t="s">
        <v>80</v>
      </c>
      <c r="AY445" s="174" t="s">
        <v>149</v>
      </c>
    </row>
    <row r="446" spans="2:65" s="11" customFormat="1" ht="29.85" customHeight="1">
      <c r="B446" s="148"/>
      <c r="D446" s="149" t="s">
        <v>72</v>
      </c>
      <c r="E446" s="158" t="s">
        <v>195</v>
      </c>
      <c r="F446" s="158" t="s">
        <v>574</v>
      </c>
      <c r="J446" s="159">
        <f>BK446</f>
        <v>0</v>
      </c>
      <c r="L446" s="148"/>
      <c r="M446" s="152"/>
      <c r="N446" s="153"/>
      <c r="O446" s="153"/>
      <c r="P446" s="154">
        <f>SUM(P447:P490)</f>
        <v>496.22499999999997</v>
      </c>
      <c r="Q446" s="153"/>
      <c r="R446" s="154">
        <f>SUM(R447:R490)</f>
        <v>60.043641520000001</v>
      </c>
      <c r="S446" s="153"/>
      <c r="T446" s="155">
        <f>SUM(T447:T490)</f>
        <v>0</v>
      </c>
      <c r="AR446" s="149" t="s">
        <v>80</v>
      </c>
      <c r="AT446" s="156" t="s">
        <v>72</v>
      </c>
      <c r="AU446" s="156" t="s">
        <v>80</v>
      </c>
      <c r="AY446" s="149" t="s">
        <v>149</v>
      </c>
      <c r="BK446" s="157">
        <f>SUM(BK447:BK490)</f>
        <v>0</v>
      </c>
    </row>
    <row r="447" spans="2:65" s="1" customFormat="1" ht="25.5" customHeight="1">
      <c r="B447" s="160"/>
      <c r="C447" s="161" t="s">
        <v>575</v>
      </c>
      <c r="D447" s="161" t="s">
        <v>151</v>
      </c>
      <c r="E447" s="162" t="s">
        <v>576</v>
      </c>
      <c r="F447" s="163" t="s">
        <v>577</v>
      </c>
      <c r="G447" s="164" t="s">
        <v>219</v>
      </c>
      <c r="H447" s="165">
        <v>111</v>
      </c>
      <c r="I447" s="166"/>
      <c r="J447" s="166">
        <f t="shared" ref="J447:J452" si="0">ROUND(I447*H447,2)</f>
        <v>0</v>
      </c>
      <c r="K447" s="163" t="s">
        <v>155</v>
      </c>
      <c r="L447" s="39"/>
      <c r="M447" s="167" t="s">
        <v>5</v>
      </c>
      <c r="N447" s="168" t="s">
        <v>44</v>
      </c>
      <c r="O447" s="169">
        <v>0.29199999999999998</v>
      </c>
      <c r="P447" s="169">
        <f t="shared" ref="P447:P452" si="1">O447*H447</f>
        <v>32.411999999999999</v>
      </c>
      <c r="Q447" s="169">
        <v>1.0000000000000001E-5</v>
      </c>
      <c r="R447" s="169">
        <f t="shared" ref="R447:R452" si="2">Q447*H447</f>
        <v>1.1100000000000001E-3</v>
      </c>
      <c r="S447" s="169">
        <v>0</v>
      </c>
      <c r="T447" s="170">
        <f t="shared" ref="T447:T452" si="3">S447*H447</f>
        <v>0</v>
      </c>
      <c r="AR447" s="25" t="s">
        <v>156</v>
      </c>
      <c r="AT447" s="25" t="s">
        <v>151</v>
      </c>
      <c r="AU447" s="25" t="s">
        <v>82</v>
      </c>
      <c r="AY447" s="25" t="s">
        <v>149</v>
      </c>
      <c r="BE447" s="171">
        <f t="shared" ref="BE447:BE452" si="4">IF(N447="základní",J447,0)</f>
        <v>0</v>
      </c>
      <c r="BF447" s="171">
        <f t="shared" ref="BF447:BF452" si="5">IF(N447="snížená",J447,0)</f>
        <v>0</v>
      </c>
      <c r="BG447" s="171">
        <f t="shared" ref="BG447:BG452" si="6">IF(N447="zákl. přenesená",J447,0)</f>
        <v>0</v>
      </c>
      <c r="BH447" s="171">
        <f t="shared" ref="BH447:BH452" si="7">IF(N447="sníž. přenesená",J447,0)</f>
        <v>0</v>
      </c>
      <c r="BI447" s="171">
        <f t="shared" ref="BI447:BI452" si="8">IF(N447="nulová",J447,0)</f>
        <v>0</v>
      </c>
      <c r="BJ447" s="25" t="s">
        <v>80</v>
      </c>
      <c r="BK447" s="171">
        <f t="shared" ref="BK447:BK452" si="9">ROUND(I447*H447,2)</f>
        <v>0</v>
      </c>
      <c r="BL447" s="25" t="s">
        <v>156</v>
      </c>
      <c r="BM447" s="25" t="s">
        <v>578</v>
      </c>
    </row>
    <row r="448" spans="2:65" s="1" customFormat="1" ht="16.5" customHeight="1">
      <c r="B448" s="160"/>
      <c r="C448" s="202" t="s">
        <v>579</v>
      </c>
      <c r="D448" s="202" t="s">
        <v>415</v>
      </c>
      <c r="E448" s="203" t="s">
        <v>580</v>
      </c>
      <c r="F448" s="204" t="s">
        <v>581</v>
      </c>
      <c r="G448" s="205" t="s">
        <v>219</v>
      </c>
      <c r="H448" s="206">
        <v>111</v>
      </c>
      <c r="I448" s="207"/>
      <c r="J448" s="207">
        <f t="shared" si="0"/>
        <v>0</v>
      </c>
      <c r="K448" s="204" t="s">
        <v>155</v>
      </c>
      <c r="L448" s="208"/>
      <c r="M448" s="209" t="s">
        <v>5</v>
      </c>
      <c r="N448" s="210" t="s">
        <v>44</v>
      </c>
      <c r="O448" s="169">
        <v>0</v>
      </c>
      <c r="P448" s="169">
        <f t="shared" si="1"/>
        <v>0</v>
      </c>
      <c r="Q448" s="169">
        <v>2.1800000000000001E-3</v>
      </c>
      <c r="R448" s="169">
        <f t="shared" si="2"/>
        <v>0.24198</v>
      </c>
      <c r="S448" s="169">
        <v>0</v>
      </c>
      <c r="T448" s="170">
        <f t="shared" si="3"/>
        <v>0</v>
      </c>
      <c r="AR448" s="25" t="s">
        <v>195</v>
      </c>
      <c r="AT448" s="25" t="s">
        <v>415</v>
      </c>
      <c r="AU448" s="25" t="s">
        <v>82</v>
      </c>
      <c r="AY448" s="25" t="s">
        <v>149</v>
      </c>
      <c r="BE448" s="171">
        <f t="shared" si="4"/>
        <v>0</v>
      </c>
      <c r="BF448" s="171">
        <f t="shared" si="5"/>
        <v>0</v>
      </c>
      <c r="BG448" s="171">
        <f t="shared" si="6"/>
        <v>0</v>
      </c>
      <c r="BH448" s="171">
        <f t="shared" si="7"/>
        <v>0</v>
      </c>
      <c r="BI448" s="171">
        <f t="shared" si="8"/>
        <v>0</v>
      </c>
      <c r="BJ448" s="25" t="s">
        <v>80</v>
      </c>
      <c r="BK448" s="171">
        <f t="shared" si="9"/>
        <v>0</v>
      </c>
      <c r="BL448" s="25" t="s">
        <v>156</v>
      </c>
      <c r="BM448" s="25" t="s">
        <v>582</v>
      </c>
    </row>
    <row r="449" spans="2:65" s="1" customFormat="1" ht="25.5" customHeight="1">
      <c r="B449" s="160"/>
      <c r="C449" s="161" t="s">
        <v>583</v>
      </c>
      <c r="D449" s="161" t="s">
        <v>151</v>
      </c>
      <c r="E449" s="162" t="s">
        <v>584</v>
      </c>
      <c r="F449" s="163" t="s">
        <v>585</v>
      </c>
      <c r="G449" s="164" t="s">
        <v>219</v>
      </c>
      <c r="H449" s="165">
        <v>15</v>
      </c>
      <c r="I449" s="166"/>
      <c r="J449" s="166">
        <f t="shared" si="0"/>
        <v>0</v>
      </c>
      <c r="K449" s="163" t="s">
        <v>155</v>
      </c>
      <c r="L449" s="39"/>
      <c r="M449" s="167" t="s">
        <v>5</v>
      </c>
      <c r="N449" s="168" t="s">
        <v>44</v>
      </c>
      <c r="O449" s="169">
        <v>0.32400000000000001</v>
      </c>
      <c r="P449" s="169">
        <f t="shared" si="1"/>
        <v>4.8600000000000003</v>
      </c>
      <c r="Q449" s="169">
        <v>1.0000000000000001E-5</v>
      </c>
      <c r="R449" s="169">
        <f t="shared" si="2"/>
        <v>1.5000000000000001E-4</v>
      </c>
      <c r="S449" s="169">
        <v>0</v>
      </c>
      <c r="T449" s="170">
        <f t="shared" si="3"/>
        <v>0</v>
      </c>
      <c r="AR449" s="25" t="s">
        <v>156</v>
      </c>
      <c r="AT449" s="25" t="s">
        <v>151</v>
      </c>
      <c r="AU449" s="25" t="s">
        <v>82</v>
      </c>
      <c r="AY449" s="25" t="s">
        <v>149</v>
      </c>
      <c r="BE449" s="171">
        <f t="shared" si="4"/>
        <v>0</v>
      </c>
      <c r="BF449" s="171">
        <f t="shared" si="5"/>
        <v>0</v>
      </c>
      <c r="BG449" s="171">
        <f t="shared" si="6"/>
        <v>0</v>
      </c>
      <c r="BH449" s="171">
        <f t="shared" si="7"/>
        <v>0</v>
      </c>
      <c r="BI449" s="171">
        <f t="shared" si="8"/>
        <v>0</v>
      </c>
      <c r="BJ449" s="25" t="s">
        <v>80</v>
      </c>
      <c r="BK449" s="171">
        <f t="shared" si="9"/>
        <v>0</v>
      </c>
      <c r="BL449" s="25" t="s">
        <v>156</v>
      </c>
      <c r="BM449" s="25" t="s">
        <v>586</v>
      </c>
    </row>
    <row r="450" spans="2:65" s="1" customFormat="1" ht="16.5" customHeight="1">
      <c r="B450" s="160"/>
      <c r="C450" s="202" t="s">
        <v>587</v>
      </c>
      <c r="D450" s="202" t="s">
        <v>415</v>
      </c>
      <c r="E450" s="203" t="s">
        <v>588</v>
      </c>
      <c r="F450" s="204" t="s">
        <v>589</v>
      </c>
      <c r="G450" s="205" t="s">
        <v>219</v>
      </c>
      <c r="H450" s="206">
        <v>15</v>
      </c>
      <c r="I450" s="207"/>
      <c r="J450" s="207">
        <f t="shared" si="0"/>
        <v>0</v>
      </c>
      <c r="K450" s="204" t="s">
        <v>155</v>
      </c>
      <c r="L450" s="208"/>
      <c r="M450" s="209" t="s">
        <v>5</v>
      </c>
      <c r="N450" s="210" t="s">
        <v>44</v>
      </c>
      <c r="O450" s="169">
        <v>0</v>
      </c>
      <c r="P450" s="169">
        <f t="shared" si="1"/>
        <v>0</v>
      </c>
      <c r="Q450" s="169">
        <v>3.16E-3</v>
      </c>
      <c r="R450" s="169">
        <f t="shared" si="2"/>
        <v>4.7399999999999998E-2</v>
      </c>
      <c r="S450" s="169">
        <v>0</v>
      </c>
      <c r="T450" s="170">
        <f t="shared" si="3"/>
        <v>0</v>
      </c>
      <c r="AR450" s="25" t="s">
        <v>195</v>
      </c>
      <c r="AT450" s="25" t="s">
        <v>415</v>
      </c>
      <c r="AU450" s="25" t="s">
        <v>82</v>
      </c>
      <c r="AY450" s="25" t="s">
        <v>149</v>
      </c>
      <c r="BE450" s="171">
        <f t="shared" si="4"/>
        <v>0</v>
      </c>
      <c r="BF450" s="171">
        <f t="shared" si="5"/>
        <v>0</v>
      </c>
      <c r="BG450" s="171">
        <f t="shared" si="6"/>
        <v>0</v>
      </c>
      <c r="BH450" s="171">
        <f t="shared" si="7"/>
        <v>0</v>
      </c>
      <c r="BI450" s="171">
        <f t="shared" si="8"/>
        <v>0</v>
      </c>
      <c r="BJ450" s="25" t="s">
        <v>80</v>
      </c>
      <c r="BK450" s="171">
        <f t="shared" si="9"/>
        <v>0</v>
      </c>
      <c r="BL450" s="25" t="s">
        <v>156</v>
      </c>
      <c r="BM450" s="25" t="s">
        <v>590</v>
      </c>
    </row>
    <row r="451" spans="2:65" s="1" customFormat="1" ht="25.5" customHeight="1">
      <c r="B451" s="160"/>
      <c r="C451" s="161" t="s">
        <v>591</v>
      </c>
      <c r="D451" s="161" t="s">
        <v>151</v>
      </c>
      <c r="E451" s="162" t="s">
        <v>592</v>
      </c>
      <c r="F451" s="163" t="s">
        <v>593</v>
      </c>
      <c r="G451" s="164" t="s">
        <v>219</v>
      </c>
      <c r="H451" s="165">
        <v>524.5</v>
      </c>
      <c r="I451" s="166"/>
      <c r="J451" s="166">
        <f t="shared" si="0"/>
        <v>0</v>
      </c>
      <c r="K451" s="163" t="s">
        <v>155</v>
      </c>
      <c r="L451" s="39"/>
      <c r="M451" s="167" t="s">
        <v>5</v>
      </c>
      <c r="N451" s="168" t="s">
        <v>44</v>
      </c>
      <c r="O451" s="169">
        <v>0.46200000000000002</v>
      </c>
      <c r="P451" s="169">
        <f t="shared" si="1"/>
        <v>242.31900000000002</v>
      </c>
      <c r="Q451" s="169">
        <v>2.0000000000000002E-5</v>
      </c>
      <c r="R451" s="169">
        <f t="shared" si="2"/>
        <v>1.0490000000000001E-2</v>
      </c>
      <c r="S451" s="169">
        <v>0</v>
      </c>
      <c r="T451" s="170">
        <f t="shared" si="3"/>
        <v>0</v>
      </c>
      <c r="AR451" s="25" t="s">
        <v>156</v>
      </c>
      <c r="AT451" s="25" t="s">
        <v>151</v>
      </c>
      <c r="AU451" s="25" t="s">
        <v>82</v>
      </c>
      <c r="AY451" s="25" t="s">
        <v>149</v>
      </c>
      <c r="BE451" s="171">
        <f t="shared" si="4"/>
        <v>0</v>
      </c>
      <c r="BF451" s="171">
        <f t="shared" si="5"/>
        <v>0</v>
      </c>
      <c r="BG451" s="171">
        <f t="shared" si="6"/>
        <v>0</v>
      </c>
      <c r="BH451" s="171">
        <f t="shared" si="7"/>
        <v>0</v>
      </c>
      <c r="BI451" s="171">
        <f t="shared" si="8"/>
        <v>0</v>
      </c>
      <c r="BJ451" s="25" t="s">
        <v>80</v>
      </c>
      <c r="BK451" s="171">
        <f t="shared" si="9"/>
        <v>0</v>
      </c>
      <c r="BL451" s="25" t="s">
        <v>156</v>
      </c>
      <c r="BM451" s="25" t="s">
        <v>594</v>
      </c>
    </row>
    <row r="452" spans="2:65" s="1" customFormat="1" ht="16.5" customHeight="1">
      <c r="B452" s="160"/>
      <c r="C452" s="202" t="s">
        <v>595</v>
      </c>
      <c r="D452" s="202" t="s">
        <v>415</v>
      </c>
      <c r="E452" s="203" t="s">
        <v>596</v>
      </c>
      <c r="F452" s="204" t="s">
        <v>597</v>
      </c>
      <c r="G452" s="205" t="s">
        <v>219</v>
      </c>
      <c r="H452" s="206">
        <v>532.36800000000005</v>
      </c>
      <c r="I452" s="207"/>
      <c r="J452" s="207">
        <f t="shared" si="0"/>
        <v>0</v>
      </c>
      <c r="K452" s="204" t="s">
        <v>155</v>
      </c>
      <c r="L452" s="208"/>
      <c r="M452" s="209" t="s">
        <v>5</v>
      </c>
      <c r="N452" s="210" t="s">
        <v>44</v>
      </c>
      <c r="O452" s="169">
        <v>0</v>
      </c>
      <c r="P452" s="169">
        <f t="shared" si="1"/>
        <v>0</v>
      </c>
      <c r="Q452" s="169">
        <v>6.3899999999999998E-3</v>
      </c>
      <c r="R452" s="169">
        <f t="shared" si="2"/>
        <v>3.4018315200000004</v>
      </c>
      <c r="S452" s="169">
        <v>0</v>
      </c>
      <c r="T452" s="170">
        <f t="shared" si="3"/>
        <v>0</v>
      </c>
      <c r="AR452" s="25" t="s">
        <v>195</v>
      </c>
      <c r="AT452" s="25" t="s">
        <v>415</v>
      </c>
      <c r="AU452" s="25" t="s">
        <v>82</v>
      </c>
      <c r="AY452" s="25" t="s">
        <v>149</v>
      </c>
      <c r="BE452" s="171">
        <f t="shared" si="4"/>
        <v>0</v>
      </c>
      <c r="BF452" s="171">
        <f t="shared" si="5"/>
        <v>0</v>
      </c>
      <c r="BG452" s="171">
        <f t="shared" si="6"/>
        <v>0</v>
      </c>
      <c r="BH452" s="171">
        <f t="shared" si="7"/>
        <v>0</v>
      </c>
      <c r="BI452" s="171">
        <f t="shared" si="8"/>
        <v>0</v>
      </c>
      <c r="BJ452" s="25" t="s">
        <v>80</v>
      </c>
      <c r="BK452" s="171">
        <f t="shared" si="9"/>
        <v>0</v>
      </c>
      <c r="BL452" s="25" t="s">
        <v>156</v>
      </c>
      <c r="BM452" s="25" t="s">
        <v>598</v>
      </c>
    </row>
    <row r="453" spans="2:65" s="1" customFormat="1" ht="27">
      <c r="B453" s="39"/>
      <c r="D453" s="173" t="s">
        <v>179</v>
      </c>
      <c r="F453" s="180" t="s">
        <v>599</v>
      </c>
      <c r="L453" s="39"/>
      <c r="M453" s="181"/>
      <c r="N453" s="40"/>
      <c r="O453" s="40"/>
      <c r="P453" s="40"/>
      <c r="Q453" s="40"/>
      <c r="R453" s="40"/>
      <c r="S453" s="40"/>
      <c r="T453" s="68"/>
      <c r="AT453" s="25" t="s">
        <v>179</v>
      </c>
      <c r="AU453" s="25" t="s">
        <v>82</v>
      </c>
    </row>
    <row r="454" spans="2:65" s="12" customFormat="1">
      <c r="B454" s="172"/>
      <c r="D454" s="173" t="s">
        <v>173</v>
      </c>
      <c r="F454" s="175" t="s">
        <v>600</v>
      </c>
      <c r="H454" s="176">
        <v>532.36800000000005</v>
      </c>
      <c r="L454" s="172"/>
      <c r="M454" s="177"/>
      <c r="N454" s="178"/>
      <c r="O454" s="178"/>
      <c r="P454" s="178"/>
      <c r="Q454" s="178"/>
      <c r="R454" s="178"/>
      <c r="S454" s="178"/>
      <c r="T454" s="179"/>
      <c r="AT454" s="174" t="s">
        <v>173</v>
      </c>
      <c r="AU454" s="174" t="s">
        <v>82</v>
      </c>
      <c r="AV454" s="12" t="s">
        <v>82</v>
      </c>
      <c r="AW454" s="12" t="s">
        <v>6</v>
      </c>
      <c r="AX454" s="12" t="s">
        <v>80</v>
      </c>
      <c r="AY454" s="174" t="s">
        <v>149</v>
      </c>
    </row>
    <row r="455" spans="2:65" s="1" customFormat="1" ht="25.5" customHeight="1">
      <c r="B455" s="160"/>
      <c r="C455" s="161" t="s">
        <v>601</v>
      </c>
      <c r="D455" s="161" t="s">
        <v>151</v>
      </c>
      <c r="E455" s="162" t="s">
        <v>602</v>
      </c>
      <c r="F455" s="163" t="s">
        <v>603</v>
      </c>
      <c r="G455" s="164" t="s">
        <v>154</v>
      </c>
      <c r="H455" s="165">
        <v>21</v>
      </c>
      <c r="I455" s="166"/>
      <c r="J455" s="166">
        <f t="shared" ref="J455:J465" si="10">ROUND(I455*H455,2)</f>
        <v>0</v>
      </c>
      <c r="K455" s="163" t="s">
        <v>5</v>
      </c>
      <c r="L455" s="39"/>
      <c r="M455" s="167" t="s">
        <v>5</v>
      </c>
      <c r="N455" s="168" t="s">
        <v>44</v>
      </c>
      <c r="O455" s="169">
        <v>0.7</v>
      </c>
      <c r="P455" s="169">
        <f t="shared" ref="P455:P465" si="11">O455*H455</f>
        <v>14.7</v>
      </c>
      <c r="Q455" s="169">
        <v>8.0000000000000007E-5</v>
      </c>
      <c r="R455" s="169">
        <f t="shared" ref="R455:R465" si="12">Q455*H455</f>
        <v>1.6800000000000001E-3</v>
      </c>
      <c r="S455" s="169">
        <v>0</v>
      </c>
      <c r="T455" s="170">
        <f t="shared" ref="T455:T465" si="13">S455*H455</f>
        <v>0</v>
      </c>
      <c r="AR455" s="25" t="s">
        <v>156</v>
      </c>
      <c r="AT455" s="25" t="s">
        <v>151</v>
      </c>
      <c r="AU455" s="25" t="s">
        <v>82</v>
      </c>
      <c r="AY455" s="25" t="s">
        <v>149</v>
      </c>
      <c r="BE455" s="171">
        <f t="shared" ref="BE455:BE465" si="14">IF(N455="základní",J455,0)</f>
        <v>0</v>
      </c>
      <c r="BF455" s="171">
        <f t="shared" ref="BF455:BF465" si="15">IF(N455="snížená",J455,0)</f>
        <v>0</v>
      </c>
      <c r="BG455" s="171">
        <f t="shared" ref="BG455:BG465" si="16">IF(N455="zákl. přenesená",J455,0)</f>
        <v>0</v>
      </c>
      <c r="BH455" s="171">
        <f t="shared" ref="BH455:BH465" si="17">IF(N455="sníž. přenesená",J455,0)</f>
        <v>0</v>
      </c>
      <c r="BI455" s="171">
        <f t="shared" ref="BI455:BI465" si="18">IF(N455="nulová",J455,0)</f>
        <v>0</v>
      </c>
      <c r="BJ455" s="25" t="s">
        <v>80</v>
      </c>
      <c r="BK455" s="171">
        <f t="shared" ref="BK455:BK465" si="19">ROUND(I455*H455,2)</f>
        <v>0</v>
      </c>
      <c r="BL455" s="25" t="s">
        <v>156</v>
      </c>
      <c r="BM455" s="25" t="s">
        <v>604</v>
      </c>
    </row>
    <row r="456" spans="2:65" s="1" customFormat="1" ht="16.5" customHeight="1">
      <c r="B456" s="160"/>
      <c r="C456" s="202" t="s">
        <v>605</v>
      </c>
      <c r="D456" s="202" t="s">
        <v>415</v>
      </c>
      <c r="E456" s="203" t="s">
        <v>606</v>
      </c>
      <c r="F456" s="204" t="s">
        <v>607</v>
      </c>
      <c r="G456" s="205" t="s">
        <v>154</v>
      </c>
      <c r="H456" s="206">
        <v>21</v>
      </c>
      <c r="I456" s="207"/>
      <c r="J456" s="207">
        <f t="shared" si="10"/>
        <v>0</v>
      </c>
      <c r="K456" s="204" t="s">
        <v>155</v>
      </c>
      <c r="L456" s="208"/>
      <c r="M456" s="209" t="s">
        <v>5</v>
      </c>
      <c r="N456" s="210" t="s">
        <v>44</v>
      </c>
      <c r="O456" s="169">
        <v>0</v>
      </c>
      <c r="P456" s="169">
        <f t="shared" si="11"/>
        <v>0</v>
      </c>
      <c r="Q456" s="169">
        <v>6.2E-4</v>
      </c>
      <c r="R456" s="169">
        <f t="shared" si="12"/>
        <v>1.302E-2</v>
      </c>
      <c r="S456" s="169">
        <v>0</v>
      </c>
      <c r="T456" s="170">
        <f t="shared" si="13"/>
        <v>0</v>
      </c>
      <c r="AR456" s="25" t="s">
        <v>195</v>
      </c>
      <c r="AT456" s="25" t="s">
        <v>415</v>
      </c>
      <c r="AU456" s="25" t="s">
        <v>82</v>
      </c>
      <c r="AY456" s="25" t="s">
        <v>149</v>
      </c>
      <c r="BE456" s="171">
        <f t="shared" si="14"/>
        <v>0</v>
      </c>
      <c r="BF456" s="171">
        <f t="shared" si="15"/>
        <v>0</v>
      </c>
      <c r="BG456" s="171">
        <f t="shared" si="16"/>
        <v>0</v>
      </c>
      <c r="BH456" s="171">
        <f t="shared" si="17"/>
        <v>0</v>
      </c>
      <c r="BI456" s="171">
        <f t="shared" si="18"/>
        <v>0</v>
      </c>
      <c r="BJ456" s="25" t="s">
        <v>80</v>
      </c>
      <c r="BK456" s="171">
        <f t="shared" si="19"/>
        <v>0</v>
      </c>
      <c r="BL456" s="25" t="s">
        <v>156</v>
      </c>
      <c r="BM456" s="25" t="s">
        <v>608</v>
      </c>
    </row>
    <row r="457" spans="2:65" s="1" customFormat="1" ht="25.5" customHeight="1">
      <c r="B457" s="160"/>
      <c r="C457" s="161" t="s">
        <v>609</v>
      </c>
      <c r="D457" s="161" t="s">
        <v>151</v>
      </c>
      <c r="E457" s="162" t="s">
        <v>610</v>
      </c>
      <c r="F457" s="163" t="s">
        <v>611</v>
      </c>
      <c r="G457" s="164" t="s">
        <v>154</v>
      </c>
      <c r="H457" s="165">
        <v>3</v>
      </c>
      <c r="I457" s="166"/>
      <c r="J457" s="166">
        <f t="shared" si="10"/>
        <v>0</v>
      </c>
      <c r="K457" s="163" t="s">
        <v>155</v>
      </c>
      <c r="L457" s="39"/>
      <c r="M457" s="167" t="s">
        <v>5</v>
      </c>
      <c r="N457" s="168" t="s">
        <v>44</v>
      </c>
      <c r="O457" s="169">
        <v>0.68300000000000005</v>
      </c>
      <c r="P457" s="169">
        <f t="shared" si="11"/>
        <v>2.0490000000000004</v>
      </c>
      <c r="Q457" s="169">
        <v>0</v>
      </c>
      <c r="R457" s="169">
        <f t="shared" si="12"/>
        <v>0</v>
      </c>
      <c r="S457" s="169">
        <v>0</v>
      </c>
      <c r="T457" s="170">
        <f t="shared" si="13"/>
        <v>0</v>
      </c>
      <c r="AR457" s="25" t="s">
        <v>156</v>
      </c>
      <c r="AT457" s="25" t="s">
        <v>151</v>
      </c>
      <c r="AU457" s="25" t="s">
        <v>82</v>
      </c>
      <c r="AY457" s="25" t="s">
        <v>149</v>
      </c>
      <c r="BE457" s="171">
        <f t="shared" si="14"/>
        <v>0</v>
      </c>
      <c r="BF457" s="171">
        <f t="shared" si="15"/>
        <v>0</v>
      </c>
      <c r="BG457" s="171">
        <f t="shared" si="16"/>
        <v>0</v>
      </c>
      <c r="BH457" s="171">
        <f t="shared" si="17"/>
        <v>0</v>
      </c>
      <c r="BI457" s="171">
        <f t="shared" si="18"/>
        <v>0</v>
      </c>
      <c r="BJ457" s="25" t="s">
        <v>80</v>
      </c>
      <c r="BK457" s="171">
        <f t="shared" si="19"/>
        <v>0</v>
      </c>
      <c r="BL457" s="25" t="s">
        <v>156</v>
      </c>
      <c r="BM457" s="25" t="s">
        <v>612</v>
      </c>
    </row>
    <row r="458" spans="2:65" s="1" customFormat="1" ht="16.5" customHeight="1">
      <c r="B458" s="160"/>
      <c r="C458" s="202" t="s">
        <v>613</v>
      </c>
      <c r="D458" s="202" t="s">
        <v>415</v>
      </c>
      <c r="E458" s="203" t="s">
        <v>614</v>
      </c>
      <c r="F458" s="204" t="s">
        <v>615</v>
      </c>
      <c r="G458" s="205" t="s">
        <v>154</v>
      </c>
      <c r="H458" s="206">
        <v>3</v>
      </c>
      <c r="I458" s="207"/>
      <c r="J458" s="207">
        <f t="shared" si="10"/>
        <v>0</v>
      </c>
      <c r="K458" s="204" t="s">
        <v>5</v>
      </c>
      <c r="L458" s="208"/>
      <c r="M458" s="209" t="s">
        <v>5</v>
      </c>
      <c r="N458" s="210" t="s">
        <v>44</v>
      </c>
      <c r="O458" s="169">
        <v>0</v>
      </c>
      <c r="P458" s="169">
        <f t="shared" si="11"/>
        <v>0</v>
      </c>
      <c r="Q458" s="169">
        <v>6.4000000000000003E-3</v>
      </c>
      <c r="R458" s="169">
        <f t="shared" si="12"/>
        <v>1.9200000000000002E-2</v>
      </c>
      <c r="S458" s="169">
        <v>0</v>
      </c>
      <c r="T458" s="170">
        <f t="shared" si="13"/>
        <v>0</v>
      </c>
      <c r="AR458" s="25" t="s">
        <v>195</v>
      </c>
      <c r="AT458" s="25" t="s">
        <v>415</v>
      </c>
      <c r="AU458" s="25" t="s">
        <v>82</v>
      </c>
      <c r="AY458" s="25" t="s">
        <v>149</v>
      </c>
      <c r="BE458" s="171">
        <f t="shared" si="14"/>
        <v>0</v>
      </c>
      <c r="BF458" s="171">
        <f t="shared" si="15"/>
        <v>0</v>
      </c>
      <c r="BG458" s="171">
        <f t="shared" si="16"/>
        <v>0</v>
      </c>
      <c r="BH458" s="171">
        <f t="shared" si="17"/>
        <v>0</v>
      </c>
      <c r="BI458" s="171">
        <f t="shared" si="18"/>
        <v>0</v>
      </c>
      <c r="BJ458" s="25" t="s">
        <v>80</v>
      </c>
      <c r="BK458" s="171">
        <f t="shared" si="19"/>
        <v>0</v>
      </c>
      <c r="BL458" s="25" t="s">
        <v>156</v>
      </c>
      <c r="BM458" s="25" t="s">
        <v>616</v>
      </c>
    </row>
    <row r="459" spans="2:65" s="1" customFormat="1" ht="25.5" customHeight="1">
      <c r="B459" s="160"/>
      <c r="C459" s="161" t="s">
        <v>617</v>
      </c>
      <c r="D459" s="161" t="s">
        <v>151</v>
      </c>
      <c r="E459" s="162" t="s">
        <v>618</v>
      </c>
      <c r="F459" s="163" t="s">
        <v>619</v>
      </c>
      <c r="G459" s="164" t="s">
        <v>154</v>
      </c>
      <c r="H459" s="165">
        <v>24</v>
      </c>
      <c r="I459" s="166"/>
      <c r="J459" s="166">
        <f t="shared" si="10"/>
        <v>0</v>
      </c>
      <c r="K459" s="163" t="s">
        <v>155</v>
      </c>
      <c r="L459" s="39"/>
      <c r="M459" s="167" t="s">
        <v>5</v>
      </c>
      <c r="N459" s="168" t="s">
        <v>44</v>
      </c>
      <c r="O459" s="169">
        <v>0.68300000000000005</v>
      </c>
      <c r="P459" s="169">
        <f t="shared" si="11"/>
        <v>16.392000000000003</v>
      </c>
      <c r="Q459" s="169">
        <v>0</v>
      </c>
      <c r="R459" s="169">
        <f t="shared" si="12"/>
        <v>0</v>
      </c>
      <c r="S459" s="169">
        <v>0</v>
      </c>
      <c r="T459" s="170">
        <f t="shared" si="13"/>
        <v>0</v>
      </c>
      <c r="AR459" s="25" t="s">
        <v>156</v>
      </c>
      <c r="AT459" s="25" t="s">
        <v>151</v>
      </c>
      <c r="AU459" s="25" t="s">
        <v>82</v>
      </c>
      <c r="AY459" s="25" t="s">
        <v>149</v>
      </c>
      <c r="BE459" s="171">
        <f t="shared" si="14"/>
        <v>0</v>
      </c>
      <c r="BF459" s="171">
        <f t="shared" si="15"/>
        <v>0</v>
      </c>
      <c r="BG459" s="171">
        <f t="shared" si="16"/>
        <v>0</v>
      </c>
      <c r="BH459" s="171">
        <f t="shared" si="17"/>
        <v>0</v>
      </c>
      <c r="BI459" s="171">
        <f t="shared" si="18"/>
        <v>0</v>
      </c>
      <c r="BJ459" s="25" t="s">
        <v>80</v>
      </c>
      <c r="BK459" s="171">
        <f t="shared" si="19"/>
        <v>0</v>
      </c>
      <c r="BL459" s="25" t="s">
        <v>156</v>
      </c>
      <c r="BM459" s="25" t="s">
        <v>620</v>
      </c>
    </row>
    <row r="460" spans="2:65" s="1" customFormat="1" ht="16.5" customHeight="1">
      <c r="B460" s="160"/>
      <c r="C460" s="202" t="s">
        <v>621</v>
      </c>
      <c r="D460" s="202" t="s">
        <v>415</v>
      </c>
      <c r="E460" s="203" t="s">
        <v>622</v>
      </c>
      <c r="F460" s="204" t="s">
        <v>623</v>
      </c>
      <c r="G460" s="205" t="s">
        <v>154</v>
      </c>
      <c r="H460" s="206">
        <v>24</v>
      </c>
      <c r="I460" s="207"/>
      <c r="J460" s="207">
        <f t="shared" si="10"/>
        <v>0</v>
      </c>
      <c r="K460" s="204" t="s">
        <v>155</v>
      </c>
      <c r="L460" s="208"/>
      <c r="M460" s="209" t="s">
        <v>5</v>
      </c>
      <c r="N460" s="210" t="s">
        <v>44</v>
      </c>
      <c r="O460" s="169">
        <v>0</v>
      </c>
      <c r="P460" s="169">
        <f t="shared" si="11"/>
        <v>0</v>
      </c>
      <c r="Q460" s="169">
        <v>5.0000000000000002E-5</v>
      </c>
      <c r="R460" s="169">
        <f t="shared" si="12"/>
        <v>1.2000000000000001E-3</v>
      </c>
      <c r="S460" s="169">
        <v>0</v>
      </c>
      <c r="T460" s="170">
        <f t="shared" si="13"/>
        <v>0</v>
      </c>
      <c r="AR460" s="25" t="s">
        <v>195</v>
      </c>
      <c r="AT460" s="25" t="s">
        <v>415</v>
      </c>
      <c r="AU460" s="25" t="s">
        <v>82</v>
      </c>
      <c r="AY460" s="25" t="s">
        <v>149</v>
      </c>
      <c r="BE460" s="171">
        <f t="shared" si="14"/>
        <v>0</v>
      </c>
      <c r="BF460" s="171">
        <f t="shared" si="15"/>
        <v>0</v>
      </c>
      <c r="BG460" s="171">
        <f t="shared" si="16"/>
        <v>0</v>
      </c>
      <c r="BH460" s="171">
        <f t="shared" si="17"/>
        <v>0</v>
      </c>
      <c r="BI460" s="171">
        <f t="shared" si="18"/>
        <v>0</v>
      </c>
      <c r="BJ460" s="25" t="s">
        <v>80</v>
      </c>
      <c r="BK460" s="171">
        <f t="shared" si="19"/>
        <v>0</v>
      </c>
      <c r="BL460" s="25" t="s">
        <v>156</v>
      </c>
      <c r="BM460" s="25" t="s">
        <v>624</v>
      </c>
    </row>
    <row r="461" spans="2:65" s="1" customFormat="1" ht="25.5" customHeight="1">
      <c r="B461" s="160"/>
      <c r="C461" s="161" t="s">
        <v>625</v>
      </c>
      <c r="D461" s="161" t="s">
        <v>151</v>
      </c>
      <c r="E461" s="162" t="s">
        <v>626</v>
      </c>
      <c r="F461" s="163" t="s">
        <v>627</v>
      </c>
      <c r="G461" s="164" t="s">
        <v>154</v>
      </c>
      <c r="H461" s="165">
        <v>3</v>
      </c>
      <c r="I461" s="166"/>
      <c r="J461" s="166">
        <f t="shared" si="10"/>
        <v>0</v>
      </c>
      <c r="K461" s="163" t="s">
        <v>5</v>
      </c>
      <c r="L461" s="39"/>
      <c r="M461" s="167" t="s">
        <v>5</v>
      </c>
      <c r="N461" s="168" t="s">
        <v>44</v>
      </c>
      <c r="O461" s="169">
        <v>0.76200000000000001</v>
      </c>
      <c r="P461" s="169">
        <f t="shared" si="11"/>
        <v>2.286</v>
      </c>
      <c r="Q461" s="169">
        <v>1E-4</v>
      </c>
      <c r="R461" s="169">
        <f t="shared" si="12"/>
        <v>3.0000000000000003E-4</v>
      </c>
      <c r="S461" s="169">
        <v>0</v>
      </c>
      <c r="T461" s="170">
        <f t="shared" si="13"/>
        <v>0</v>
      </c>
      <c r="AR461" s="25" t="s">
        <v>156</v>
      </c>
      <c r="AT461" s="25" t="s">
        <v>151</v>
      </c>
      <c r="AU461" s="25" t="s">
        <v>82</v>
      </c>
      <c r="AY461" s="25" t="s">
        <v>149</v>
      </c>
      <c r="BE461" s="171">
        <f t="shared" si="14"/>
        <v>0</v>
      </c>
      <c r="BF461" s="171">
        <f t="shared" si="15"/>
        <v>0</v>
      </c>
      <c r="BG461" s="171">
        <f t="shared" si="16"/>
        <v>0</v>
      </c>
      <c r="BH461" s="171">
        <f t="shared" si="17"/>
        <v>0</v>
      </c>
      <c r="BI461" s="171">
        <f t="shared" si="18"/>
        <v>0</v>
      </c>
      <c r="BJ461" s="25" t="s">
        <v>80</v>
      </c>
      <c r="BK461" s="171">
        <f t="shared" si="19"/>
        <v>0</v>
      </c>
      <c r="BL461" s="25" t="s">
        <v>156</v>
      </c>
      <c r="BM461" s="25" t="s">
        <v>628</v>
      </c>
    </row>
    <row r="462" spans="2:65" s="1" customFormat="1" ht="16.5" customHeight="1">
      <c r="B462" s="160"/>
      <c r="C462" s="202" t="s">
        <v>629</v>
      </c>
      <c r="D462" s="202" t="s">
        <v>415</v>
      </c>
      <c r="E462" s="203" t="s">
        <v>630</v>
      </c>
      <c r="F462" s="204" t="s">
        <v>631</v>
      </c>
      <c r="G462" s="205" t="s">
        <v>154</v>
      </c>
      <c r="H462" s="206">
        <v>3</v>
      </c>
      <c r="I462" s="207"/>
      <c r="J462" s="207">
        <f t="shared" si="10"/>
        <v>0</v>
      </c>
      <c r="K462" s="204" t="s">
        <v>155</v>
      </c>
      <c r="L462" s="208"/>
      <c r="M462" s="209" t="s">
        <v>5</v>
      </c>
      <c r="N462" s="210" t="s">
        <v>44</v>
      </c>
      <c r="O462" s="169">
        <v>0</v>
      </c>
      <c r="P462" s="169">
        <f t="shared" si="11"/>
        <v>0</v>
      </c>
      <c r="Q462" s="169">
        <v>1.14E-3</v>
      </c>
      <c r="R462" s="169">
        <f t="shared" si="12"/>
        <v>3.4199999999999999E-3</v>
      </c>
      <c r="S462" s="169">
        <v>0</v>
      </c>
      <c r="T462" s="170">
        <f t="shared" si="13"/>
        <v>0</v>
      </c>
      <c r="AR462" s="25" t="s">
        <v>195</v>
      </c>
      <c r="AT462" s="25" t="s">
        <v>415</v>
      </c>
      <c r="AU462" s="25" t="s">
        <v>82</v>
      </c>
      <c r="AY462" s="25" t="s">
        <v>149</v>
      </c>
      <c r="BE462" s="171">
        <f t="shared" si="14"/>
        <v>0</v>
      </c>
      <c r="BF462" s="171">
        <f t="shared" si="15"/>
        <v>0</v>
      </c>
      <c r="BG462" s="171">
        <f t="shared" si="16"/>
        <v>0</v>
      </c>
      <c r="BH462" s="171">
        <f t="shared" si="17"/>
        <v>0</v>
      </c>
      <c r="BI462" s="171">
        <f t="shared" si="18"/>
        <v>0</v>
      </c>
      <c r="BJ462" s="25" t="s">
        <v>80</v>
      </c>
      <c r="BK462" s="171">
        <f t="shared" si="19"/>
        <v>0</v>
      </c>
      <c r="BL462" s="25" t="s">
        <v>156</v>
      </c>
      <c r="BM462" s="25" t="s">
        <v>632</v>
      </c>
    </row>
    <row r="463" spans="2:65" s="1" customFormat="1" ht="25.5" customHeight="1">
      <c r="B463" s="160"/>
      <c r="C463" s="161" t="s">
        <v>633</v>
      </c>
      <c r="D463" s="161" t="s">
        <v>151</v>
      </c>
      <c r="E463" s="162" t="s">
        <v>634</v>
      </c>
      <c r="F463" s="163" t="s">
        <v>635</v>
      </c>
      <c r="G463" s="164" t="s">
        <v>154</v>
      </c>
      <c r="H463" s="165">
        <v>3</v>
      </c>
      <c r="I463" s="166"/>
      <c r="J463" s="166">
        <f t="shared" si="10"/>
        <v>0</v>
      </c>
      <c r="K463" s="163" t="s">
        <v>155</v>
      </c>
      <c r="L463" s="39"/>
      <c r="M463" s="167" t="s">
        <v>5</v>
      </c>
      <c r="N463" s="168" t="s">
        <v>44</v>
      </c>
      <c r="O463" s="169">
        <v>0.745</v>
      </c>
      <c r="P463" s="169">
        <f t="shared" si="11"/>
        <v>2.2349999999999999</v>
      </c>
      <c r="Q463" s="169">
        <v>1.0000000000000001E-5</v>
      </c>
      <c r="R463" s="169">
        <f t="shared" si="12"/>
        <v>3.0000000000000004E-5</v>
      </c>
      <c r="S463" s="169">
        <v>0</v>
      </c>
      <c r="T463" s="170">
        <f t="shared" si="13"/>
        <v>0</v>
      </c>
      <c r="AR463" s="25" t="s">
        <v>156</v>
      </c>
      <c r="AT463" s="25" t="s">
        <v>151</v>
      </c>
      <c r="AU463" s="25" t="s">
        <v>82</v>
      </c>
      <c r="AY463" s="25" t="s">
        <v>149</v>
      </c>
      <c r="BE463" s="171">
        <f t="shared" si="14"/>
        <v>0</v>
      </c>
      <c r="BF463" s="171">
        <f t="shared" si="15"/>
        <v>0</v>
      </c>
      <c r="BG463" s="171">
        <f t="shared" si="16"/>
        <v>0</v>
      </c>
      <c r="BH463" s="171">
        <f t="shared" si="17"/>
        <v>0</v>
      </c>
      <c r="BI463" s="171">
        <f t="shared" si="18"/>
        <v>0</v>
      </c>
      <c r="BJ463" s="25" t="s">
        <v>80</v>
      </c>
      <c r="BK463" s="171">
        <f t="shared" si="19"/>
        <v>0</v>
      </c>
      <c r="BL463" s="25" t="s">
        <v>156</v>
      </c>
      <c r="BM463" s="25" t="s">
        <v>636</v>
      </c>
    </row>
    <row r="464" spans="2:65" s="1" customFormat="1" ht="16.5" customHeight="1">
      <c r="B464" s="160"/>
      <c r="C464" s="202" t="s">
        <v>637</v>
      </c>
      <c r="D464" s="202" t="s">
        <v>415</v>
      </c>
      <c r="E464" s="203" t="s">
        <v>638</v>
      </c>
      <c r="F464" s="204" t="s">
        <v>639</v>
      </c>
      <c r="G464" s="205" t="s">
        <v>154</v>
      </c>
      <c r="H464" s="206">
        <v>3</v>
      </c>
      <c r="I464" s="207"/>
      <c r="J464" s="207">
        <f t="shared" si="10"/>
        <v>0</v>
      </c>
      <c r="K464" s="204" t="s">
        <v>155</v>
      </c>
      <c r="L464" s="208"/>
      <c r="M464" s="209" t="s">
        <v>5</v>
      </c>
      <c r="N464" s="210" t="s">
        <v>44</v>
      </c>
      <c r="O464" s="169">
        <v>0</v>
      </c>
      <c r="P464" s="169">
        <f t="shared" si="11"/>
        <v>0</v>
      </c>
      <c r="Q464" s="169">
        <v>6.0000000000000002E-5</v>
      </c>
      <c r="R464" s="169">
        <f t="shared" si="12"/>
        <v>1.8000000000000001E-4</v>
      </c>
      <c r="S464" s="169">
        <v>0</v>
      </c>
      <c r="T464" s="170">
        <f t="shared" si="13"/>
        <v>0</v>
      </c>
      <c r="AR464" s="25" t="s">
        <v>195</v>
      </c>
      <c r="AT464" s="25" t="s">
        <v>415</v>
      </c>
      <c r="AU464" s="25" t="s">
        <v>82</v>
      </c>
      <c r="AY464" s="25" t="s">
        <v>149</v>
      </c>
      <c r="BE464" s="171">
        <f t="shared" si="14"/>
        <v>0</v>
      </c>
      <c r="BF464" s="171">
        <f t="shared" si="15"/>
        <v>0</v>
      </c>
      <c r="BG464" s="171">
        <f t="shared" si="16"/>
        <v>0</v>
      </c>
      <c r="BH464" s="171">
        <f t="shared" si="17"/>
        <v>0</v>
      </c>
      <c r="BI464" s="171">
        <f t="shared" si="18"/>
        <v>0</v>
      </c>
      <c r="BJ464" s="25" t="s">
        <v>80</v>
      </c>
      <c r="BK464" s="171">
        <f t="shared" si="19"/>
        <v>0</v>
      </c>
      <c r="BL464" s="25" t="s">
        <v>156</v>
      </c>
      <c r="BM464" s="25" t="s">
        <v>640</v>
      </c>
    </row>
    <row r="465" spans="2:65" s="1" customFormat="1" ht="25.5" customHeight="1">
      <c r="B465" s="160"/>
      <c r="C465" s="161" t="s">
        <v>641</v>
      </c>
      <c r="D465" s="161" t="s">
        <v>151</v>
      </c>
      <c r="E465" s="162" t="s">
        <v>642</v>
      </c>
      <c r="F465" s="163" t="s">
        <v>643</v>
      </c>
      <c r="G465" s="164" t="s">
        <v>154</v>
      </c>
      <c r="H465" s="165">
        <v>24</v>
      </c>
      <c r="I465" s="166"/>
      <c r="J465" s="166">
        <f t="shared" si="10"/>
        <v>0</v>
      </c>
      <c r="K465" s="163" t="s">
        <v>5</v>
      </c>
      <c r="L465" s="39"/>
      <c r="M465" s="167" t="s">
        <v>5</v>
      </c>
      <c r="N465" s="168" t="s">
        <v>44</v>
      </c>
      <c r="O465" s="169">
        <v>1.881</v>
      </c>
      <c r="P465" s="169">
        <f t="shared" si="11"/>
        <v>45.143999999999998</v>
      </c>
      <c r="Q465" s="169">
        <v>1E-4</v>
      </c>
      <c r="R465" s="169">
        <f t="shared" si="12"/>
        <v>2.4000000000000002E-3</v>
      </c>
      <c r="S465" s="169">
        <v>0</v>
      </c>
      <c r="T465" s="170">
        <f t="shared" si="13"/>
        <v>0</v>
      </c>
      <c r="AR465" s="25" t="s">
        <v>156</v>
      </c>
      <c r="AT465" s="25" t="s">
        <v>151</v>
      </c>
      <c r="AU465" s="25" t="s">
        <v>82</v>
      </c>
      <c r="AY465" s="25" t="s">
        <v>149</v>
      </c>
      <c r="BE465" s="171">
        <f t="shared" si="14"/>
        <v>0</v>
      </c>
      <c r="BF465" s="171">
        <f t="shared" si="15"/>
        <v>0</v>
      </c>
      <c r="BG465" s="171">
        <f t="shared" si="16"/>
        <v>0</v>
      </c>
      <c r="BH465" s="171">
        <f t="shared" si="17"/>
        <v>0</v>
      </c>
      <c r="BI465" s="171">
        <f t="shared" si="18"/>
        <v>0</v>
      </c>
      <c r="BJ465" s="25" t="s">
        <v>80</v>
      </c>
      <c r="BK465" s="171">
        <f t="shared" si="19"/>
        <v>0</v>
      </c>
      <c r="BL465" s="25" t="s">
        <v>156</v>
      </c>
      <c r="BM465" s="25" t="s">
        <v>644</v>
      </c>
    </row>
    <row r="466" spans="2:65" s="12" customFormat="1">
      <c r="B466" s="172"/>
      <c r="D466" s="173" t="s">
        <v>173</v>
      </c>
      <c r="E466" s="174" t="s">
        <v>5</v>
      </c>
      <c r="F466" s="175" t="s">
        <v>645</v>
      </c>
      <c r="H466" s="176">
        <v>24</v>
      </c>
      <c r="L466" s="172"/>
      <c r="M466" s="177"/>
      <c r="N466" s="178"/>
      <c r="O466" s="178"/>
      <c r="P466" s="178"/>
      <c r="Q466" s="178"/>
      <c r="R466" s="178"/>
      <c r="S466" s="178"/>
      <c r="T466" s="179"/>
      <c r="AT466" s="174" t="s">
        <v>173</v>
      </c>
      <c r="AU466" s="174" t="s">
        <v>82</v>
      </c>
      <c r="AV466" s="12" t="s">
        <v>82</v>
      </c>
      <c r="AW466" s="12" t="s">
        <v>36</v>
      </c>
      <c r="AX466" s="12" t="s">
        <v>80</v>
      </c>
      <c r="AY466" s="174" t="s">
        <v>149</v>
      </c>
    </row>
    <row r="467" spans="2:65" s="1" customFormat="1" ht="16.5" customHeight="1">
      <c r="B467" s="160"/>
      <c r="C467" s="202" t="s">
        <v>646</v>
      </c>
      <c r="D467" s="202" t="s">
        <v>415</v>
      </c>
      <c r="E467" s="203" t="s">
        <v>647</v>
      </c>
      <c r="F467" s="204" t="s">
        <v>648</v>
      </c>
      <c r="G467" s="205" t="s">
        <v>154</v>
      </c>
      <c r="H467" s="206">
        <v>21</v>
      </c>
      <c r="I467" s="207"/>
      <c r="J467" s="207">
        <f>ROUND(I467*H467,2)</f>
        <v>0</v>
      </c>
      <c r="K467" s="204" t="s">
        <v>155</v>
      </c>
      <c r="L467" s="208"/>
      <c r="M467" s="209" t="s">
        <v>5</v>
      </c>
      <c r="N467" s="210" t="s">
        <v>44</v>
      </c>
      <c r="O467" s="169">
        <v>0</v>
      </c>
      <c r="P467" s="169">
        <f>O467*H467</f>
        <v>0</v>
      </c>
      <c r="Q467" s="169">
        <v>5.4000000000000003E-3</v>
      </c>
      <c r="R467" s="169">
        <f>Q467*H467</f>
        <v>0.1134</v>
      </c>
      <c r="S467" s="169">
        <v>0</v>
      </c>
      <c r="T467" s="170">
        <f>S467*H467</f>
        <v>0</v>
      </c>
      <c r="AR467" s="25" t="s">
        <v>195</v>
      </c>
      <c r="AT467" s="25" t="s">
        <v>415</v>
      </c>
      <c r="AU467" s="25" t="s">
        <v>82</v>
      </c>
      <c r="AY467" s="25" t="s">
        <v>149</v>
      </c>
      <c r="BE467" s="171">
        <f>IF(N467="základní",J467,0)</f>
        <v>0</v>
      </c>
      <c r="BF467" s="171">
        <f>IF(N467="snížená",J467,0)</f>
        <v>0</v>
      </c>
      <c r="BG467" s="171">
        <f>IF(N467="zákl. přenesená",J467,0)</f>
        <v>0</v>
      </c>
      <c r="BH467" s="171">
        <f>IF(N467="sníž. přenesená",J467,0)</f>
        <v>0</v>
      </c>
      <c r="BI467" s="171">
        <f>IF(N467="nulová",J467,0)</f>
        <v>0</v>
      </c>
      <c r="BJ467" s="25" t="s">
        <v>80</v>
      </c>
      <c r="BK467" s="171">
        <f>ROUND(I467*H467,2)</f>
        <v>0</v>
      </c>
      <c r="BL467" s="25" t="s">
        <v>156</v>
      </c>
      <c r="BM467" s="25" t="s">
        <v>649</v>
      </c>
    </row>
    <row r="468" spans="2:65" s="1" customFormat="1" ht="16.5" customHeight="1">
      <c r="B468" s="160"/>
      <c r="C468" s="202" t="s">
        <v>650</v>
      </c>
      <c r="D468" s="202" t="s">
        <v>415</v>
      </c>
      <c r="E468" s="203" t="s">
        <v>651</v>
      </c>
      <c r="F468" s="204" t="s">
        <v>652</v>
      </c>
      <c r="G468" s="205" t="s">
        <v>154</v>
      </c>
      <c r="H468" s="206">
        <v>3</v>
      </c>
      <c r="I468" s="207"/>
      <c r="J468" s="207">
        <f>ROUND(I468*H468,2)</f>
        <v>0</v>
      </c>
      <c r="K468" s="204" t="s">
        <v>155</v>
      </c>
      <c r="L468" s="208"/>
      <c r="M468" s="209" t="s">
        <v>5</v>
      </c>
      <c r="N468" s="210" t="s">
        <v>44</v>
      </c>
      <c r="O468" s="169">
        <v>0</v>
      </c>
      <c r="P468" s="169">
        <f>O468*H468</f>
        <v>0</v>
      </c>
      <c r="Q468" s="169">
        <v>5.96E-3</v>
      </c>
      <c r="R468" s="169">
        <f>Q468*H468</f>
        <v>1.788E-2</v>
      </c>
      <c r="S468" s="169">
        <v>0</v>
      </c>
      <c r="T468" s="170">
        <f>S468*H468</f>
        <v>0</v>
      </c>
      <c r="AR468" s="25" t="s">
        <v>195</v>
      </c>
      <c r="AT468" s="25" t="s">
        <v>415</v>
      </c>
      <c r="AU468" s="25" t="s">
        <v>82</v>
      </c>
      <c r="AY468" s="25" t="s">
        <v>149</v>
      </c>
      <c r="BE468" s="171">
        <f>IF(N468="základní",J468,0)</f>
        <v>0</v>
      </c>
      <c r="BF468" s="171">
        <f>IF(N468="snížená",J468,0)</f>
        <v>0</v>
      </c>
      <c r="BG468" s="171">
        <f>IF(N468="zákl. přenesená",J468,0)</f>
        <v>0</v>
      </c>
      <c r="BH468" s="171">
        <f>IF(N468="sníž. přenesená",J468,0)</f>
        <v>0</v>
      </c>
      <c r="BI468" s="171">
        <f>IF(N468="nulová",J468,0)</f>
        <v>0</v>
      </c>
      <c r="BJ468" s="25" t="s">
        <v>80</v>
      </c>
      <c r="BK468" s="171">
        <f>ROUND(I468*H468,2)</f>
        <v>0</v>
      </c>
      <c r="BL468" s="25" t="s">
        <v>156</v>
      </c>
      <c r="BM468" s="25" t="s">
        <v>653</v>
      </c>
    </row>
    <row r="469" spans="2:65" s="1" customFormat="1" ht="16.5" customHeight="1">
      <c r="B469" s="160"/>
      <c r="C469" s="161" t="s">
        <v>654</v>
      </c>
      <c r="D469" s="161" t="s">
        <v>151</v>
      </c>
      <c r="E469" s="162" t="s">
        <v>655</v>
      </c>
      <c r="F469" s="163" t="s">
        <v>656</v>
      </c>
      <c r="G469" s="164" t="s">
        <v>657</v>
      </c>
      <c r="H469" s="165">
        <v>15</v>
      </c>
      <c r="I469" s="166"/>
      <c r="J469" s="166">
        <f>ROUND(I469*H469,2)</f>
        <v>0</v>
      </c>
      <c r="K469" s="163" t="s">
        <v>155</v>
      </c>
      <c r="L469" s="39"/>
      <c r="M469" s="167" t="s">
        <v>5</v>
      </c>
      <c r="N469" s="168" t="s">
        <v>44</v>
      </c>
      <c r="O469" s="169">
        <v>0.84399999999999997</v>
      </c>
      <c r="P469" s="169">
        <f>O469*H469</f>
        <v>12.66</v>
      </c>
      <c r="Q469" s="169">
        <v>3.1E-4</v>
      </c>
      <c r="R469" s="169">
        <f>Q469*H469</f>
        <v>4.6499999999999996E-3</v>
      </c>
      <c r="S469" s="169">
        <v>0</v>
      </c>
      <c r="T469" s="170">
        <f>S469*H469</f>
        <v>0</v>
      </c>
      <c r="AR469" s="25" t="s">
        <v>156</v>
      </c>
      <c r="AT469" s="25" t="s">
        <v>151</v>
      </c>
      <c r="AU469" s="25" t="s">
        <v>82</v>
      </c>
      <c r="AY469" s="25" t="s">
        <v>149</v>
      </c>
      <c r="BE469" s="171">
        <f>IF(N469="základní",J469,0)</f>
        <v>0</v>
      </c>
      <c r="BF469" s="171">
        <f>IF(N469="snížená",J469,0)</f>
        <v>0</v>
      </c>
      <c r="BG469" s="171">
        <f>IF(N469="zákl. přenesená",J469,0)</f>
        <v>0</v>
      </c>
      <c r="BH469" s="171">
        <f>IF(N469="sníž. přenesená",J469,0)</f>
        <v>0</v>
      </c>
      <c r="BI469" s="171">
        <f>IF(N469="nulová",J469,0)</f>
        <v>0</v>
      </c>
      <c r="BJ469" s="25" t="s">
        <v>80</v>
      </c>
      <c r="BK469" s="171">
        <f>ROUND(I469*H469,2)</f>
        <v>0</v>
      </c>
      <c r="BL469" s="25" t="s">
        <v>156</v>
      </c>
      <c r="BM469" s="25" t="s">
        <v>658</v>
      </c>
    </row>
    <row r="470" spans="2:65" s="1" customFormat="1" ht="16.5" customHeight="1">
      <c r="B470" s="160"/>
      <c r="C470" s="161" t="s">
        <v>659</v>
      </c>
      <c r="D470" s="161" t="s">
        <v>151</v>
      </c>
      <c r="E470" s="162" t="s">
        <v>660</v>
      </c>
      <c r="F470" s="163" t="s">
        <v>661</v>
      </c>
      <c r="G470" s="164" t="s">
        <v>154</v>
      </c>
      <c r="H470" s="165">
        <v>29</v>
      </c>
      <c r="I470" s="166"/>
      <c r="J470" s="166">
        <f>ROUND(I470*H470,2)</f>
        <v>0</v>
      </c>
      <c r="K470" s="163" t="s">
        <v>155</v>
      </c>
      <c r="L470" s="39"/>
      <c r="M470" s="167" t="s">
        <v>5</v>
      </c>
      <c r="N470" s="168" t="s">
        <v>44</v>
      </c>
      <c r="O470" s="169">
        <v>1.5620000000000001</v>
      </c>
      <c r="P470" s="169">
        <f>O470*H470</f>
        <v>45.298000000000002</v>
      </c>
      <c r="Q470" s="169">
        <v>9.1800000000000007E-3</v>
      </c>
      <c r="R470" s="169">
        <f>Q470*H470</f>
        <v>0.26622000000000001</v>
      </c>
      <c r="S470" s="169">
        <v>0</v>
      </c>
      <c r="T470" s="170">
        <f>S470*H470</f>
        <v>0</v>
      </c>
      <c r="AR470" s="25" t="s">
        <v>156</v>
      </c>
      <c r="AT470" s="25" t="s">
        <v>151</v>
      </c>
      <c r="AU470" s="25" t="s">
        <v>82</v>
      </c>
      <c r="AY470" s="25" t="s">
        <v>149</v>
      </c>
      <c r="BE470" s="171">
        <f>IF(N470="základní",J470,0)</f>
        <v>0</v>
      </c>
      <c r="BF470" s="171">
        <f>IF(N470="snížená",J470,0)</f>
        <v>0</v>
      </c>
      <c r="BG470" s="171">
        <f>IF(N470="zákl. přenesená",J470,0)</f>
        <v>0</v>
      </c>
      <c r="BH470" s="171">
        <f>IF(N470="sníž. přenesená",J470,0)</f>
        <v>0</v>
      </c>
      <c r="BI470" s="171">
        <f>IF(N470="nulová",J470,0)</f>
        <v>0</v>
      </c>
      <c r="BJ470" s="25" t="s">
        <v>80</v>
      </c>
      <c r="BK470" s="171">
        <f>ROUND(I470*H470,2)</f>
        <v>0</v>
      </c>
      <c r="BL470" s="25" t="s">
        <v>156</v>
      </c>
      <c r="BM470" s="25" t="s">
        <v>662</v>
      </c>
    </row>
    <row r="471" spans="2:65" s="13" customFormat="1">
      <c r="B471" s="182"/>
      <c r="D471" s="173" t="s">
        <v>173</v>
      </c>
      <c r="E471" s="183" t="s">
        <v>5</v>
      </c>
      <c r="F471" s="184" t="s">
        <v>491</v>
      </c>
      <c r="H471" s="183" t="s">
        <v>5</v>
      </c>
      <c r="L471" s="182"/>
      <c r="M471" s="185"/>
      <c r="N471" s="186"/>
      <c r="O471" s="186"/>
      <c r="P471" s="186"/>
      <c r="Q471" s="186"/>
      <c r="R471" s="186"/>
      <c r="S471" s="186"/>
      <c r="T471" s="187"/>
      <c r="AT471" s="183" t="s">
        <v>173</v>
      </c>
      <c r="AU471" s="183" t="s">
        <v>82</v>
      </c>
      <c r="AV471" s="13" t="s">
        <v>80</v>
      </c>
      <c r="AW471" s="13" t="s">
        <v>36</v>
      </c>
      <c r="AX471" s="13" t="s">
        <v>73</v>
      </c>
      <c r="AY471" s="183" t="s">
        <v>149</v>
      </c>
    </row>
    <row r="472" spans="2:65" s="12" customFormat="1">
      <c r="B472" s="172"/>
      <c r="D472" s="173" t="s">
        <v>173</v>
      </c>
      <c r="E472" s="174" t="s">
        <v>5</v>
      </c>
      <c r="F472" s="175" t="s">
        <v>663</v>
      </c>
      <c r="H472" s="176">
        <v>29</v>
      </c>
      <c r="L472" s="172"/>
      <c r="M472" s="177"/>
      <c r="N472" s="178"/>
      <c r="O472" s="178"/>
      <c r="P472" s="178"/>
      <c r="Q472" s="178"/>
      <c r="R472" s="178"/>
      <c r="S472" s="178"/>
      <c r="T472" s="179"/>
      <c r="AT472" s="174" t="s">
        <v>173</v>
      </c>
      <c r="AU472" s="174" t="s">
        <v>82</v>
      </c>
      <c r="AV472" s="12" t="s">
        <v>82</v>
      </c>
      <c r="AW472" s="12" t="s">
        <v>36</v>
      </c>
      <c r="AX472" s="12" t="s">
        <v>80</v>
      </c>
      <c r="AY472" s="174" t="s">
        <v>149</v>
      </c>
    </row>
    <row r="473" spans="2:65" s="1" customFormat="1" ht="16.5" customHeight="1">
      <c r="B473" s="160"/>
      <c r="C473" s="202" t="s">
        <v>664</v>
      </c>
      <c r="D473" s="202" t="s">
        <v>415</v>
      </c>
      <c r="E473" s="203" t="s">
        <v>665</v>
      </c>
      <c r="F473" s="204" t="s">
        <v>666</v>
      </c>
      <c r="G473" s="205" t="s">
        <v>154</v>
      </c>
      <c r="H473" s="206">
        <v>8</v>
      </c>
      <c r="I473" s="207"/>
      <c r="J473" s="207">
        <f>ROUND(I473*H473,2)</f>
        <v>0</v>
      </c>
      <c r="K473" s="204" t="s">
        <v>155</v>
      </c>
      <c r="L473" s="208"/>
      <c r="M473" s="209" t="s">
        <v>5</v>
      </c>
      <c r="N473" s="210" t="s">
        <v>44</v>
      </c>
      <c r="O473" s="169">
        <v>0</v>
      </c>
      <c r="P473" s="169">
        <f>O473*H473</f>
        <v>0</v>
      </c>
      <c r="Q473" s="169">
        <v>0.254</v>
      </c>
      <c r="R473" s="169">
        <f>Q473*H473</f>
        <v>2.032</v>
      </c>
      <c r="S473" s="169">
        <v>0</v>
      </c>
      <c r="T473" s="170">
        <f>S473*H473</f>
        <v>0</v>
      </c>
      <c r="AR473" s="25" t="s">
        <v>195</v>
      </c>
      <c r="AT473" s="25" t="s">
        <v>415</v>
      </c>
      <c r="AU473" s="25" t="s">
        <v>82</v>
      </c>
      <c r="AY473" s="25" t="s">
        <v>149</v>
      </c>
      <c r="BE473" s="171">
        <f>IF(N473="základní",J473,0)</f>
        <v>0</v>
      </c>
      <c r="BF473" s="171">
        <f>IF(N473="snížená",J473,0)</f>
        <v>0</v>
      </c>
      <c r="BG473" s="171">
        <f>IF(N473="zákl. přenesená",J473,0)</f>
        <v>0</v>
      </c>
      <c r="BH473" s="171">
        <f>IF(N473="sníž. přenesená",J473,0)</f>
        <v>0</v>
      </c>
      <c r="BI473" s="171">
        <f>IF(N473="nulová",J473,0)</f>
        <v>0</v>
      </c>
      <c r="BJ473" s="25" t="s">
        <v>80</v>
      </c>
      <c r="BK473" s="171">
        <f>ROUND(I473*H473,2)</f>
        <v>0</v>
      </c>
      <c r="BL473" s="25" t="s">
        <v>156</v>
      </c>
      <c r="BM473" s="25" t="s">
        <v>667</v>
      </c>
    </row>
    <row r="474" spans="2:65" s="1" customFormat="1" ht="16.5" customHeight="1">
      <c r="B474" s="160"/>
      <c r="C474" s="202" t="s">
        <v>668</v>
      </c>
      <c r="D474" s="202" t="s">
        <v>415</v>
      </c>
      <c r="E474" s="203" t="s">
        <v>669</v>
      </c>
      <c r="F474" s="204" t="s">
        <v>670</v>
      </c>
      <c r="G474" s="205" t="s">
        <v>154</v>
      </c>
      <c r="H474" s="206">
        <v>11</v>
      </c>
      <c r="I474" s="207"/>
      <c r="J474" s="207">
        <f>ROUND(I474*H474,2)</f>
        <v>0</v>
      </c>
      <c r="K474" s="204" t="s">
        <v>155</v>
      </c>
      <c r="L474" s="208"/>
      <c r="M474" s="209" t="s">
        <v>5</v>
      </c>
      <c r="N474" s="210" t="s">
        <v>44</v>
      </c>
      <c r="O474" s="169">
        <v>0</v>
      </c>
      <c r="P474" s="169">
        <f>O474*H474</f>
        <v>0</v>
      </c>
      <c r="Q474" s="169">
        <v>0.50600000000000001</v>
      </c>
      <c r="R474" s="169">
        <f>Q474*H474</f>
        <v>5.5659999999999998</v>
      </c>
      <c r="S474" s="169">
        <v>0</v>
      </c>
      <c r="T474" s="170">
        <f>S474*H474</f>
        <v>0</v>
      </c>
      <c r="AR474" s="25" t="s">
        <v>195</v>
      </c>
      <c r="AT474" s="25" t="s">
        <v>415</v>
      </c>
      <c r="AU474" s="25" t="s">
        <v>82</v>
      </c>
      <c r="AY474" s="25" t="s">
        <v>149</v>
      </c>
      <c r="BE474" s="171">
        <f>IF(N474="základní",J474,0)</f>
        <v>0</v>
      </c>
      <c r="BF474" s="171">
        <f>IF(N474="snížená",J474,0)</f>
        <v>0</v>
      </c>
      <c r="BG474" s="171">
        <f>IF(N474="zákl. přenesená",J474,0)</f>
        <v>0</v>
      </c>
      <c r="BH474" s="171">
        <f>IF(N474="sníž. přenesená",J474,0)</f>
        <v>0</v>
      </c>
      <c r="BI474" s="171">
        <f>IF(N474="nulová",J474,0)</f>
        <v>0</v>
      </c>
      <c r="BJ474" s="25" t="s">
        <v>80</v>
      </c>
      <c r="BK474" s="171">
        <f>ROUND(I474*H474,2)</f>
        <v>0</v>
      </c>
      <c r="BL474" s="25" t="s">
        <v>156</v>
      </c>
      <c r="BM474" s="25" t="s">
        <v>671</v>
      </c>
    </row>
    <row r="475" spans="2:65" s="1" customFormat="1" ht="16.5" customHeight="1">
      <c r="B475" s="160"/>
      <c r="C475" s="202" t="s">
        <v>672</v>
      </c>
      <c r="D475" s="202" t="s">
        <v>415</v>
      </c>
      <c r="E475" s="203" t="s">
        <v>673</v>
      </c>
      <c r="F475" s="204" t="s">
        <v>674</v>
      </c>
      <c r="G475" s="205" t="s">
        <v>154</v>
      </c>
      <c r="H475" s="206">
        <v>10</v>
      </c>
      <c r="I475" s="207"/>
      <c r="J475" s="207">
        <f>ROUND(I475*H475,2)</f>
        <v>0</v>
      </c>
      <c r="K475" s="204" t="s">
        <v>155</v>
      </c>
      <c r="L475" s="208"/>
      <c r="M475" s="209" t="s">
        <v>5</v>
      </c>
      <c r="N475" s="210" t="s">
        <v>44</v>
      </c>
      <c r="O475" s="169">
        <v>0</v>
      </c>
      <c r="P475" s="169">
        <f>O475*H475</f>
        <v>0</v>
      </c>
      <c r="Q475" s="169">
        <v>1.0129999999999999</v>
      </c>
      <c r="R475" s="169">
        <f>Q475*H475</f>
        <v>10.129999999999999</v>
      </c>
      <c r="S475" s="169">
        <v>0</v>
      </c>
      <c r="T475" s="170">
        <f>S475*H475</f>
        <v>0</v>
      </c>
      <c r="AR475" s="25" t="s">
        <v>195</v>
      </c>
      <c r="AT475" s="25" t="s">
        <v>415</v>
      </c>
      <c r="AU475" s="25" t="s">
        <v>82</v>
      </c>
      <c r="AY475" s="25" t="s">
        <v>149</v>
      </c>
      <c r="BE475" s="171">
        <f>IF(N475="základní",J475,0)</f>
        <v>0</v>
      </c>
      <c r="BF475" s="171">
        <f>IF(N475="snížená",J475,0)</f>
        <v>0</v>
      </c>
      <c r="BG475" s="171">
        <f>IF(N475="zákl. přenesená",J475,0)</f>
        <v>0</v>
      </c>
      <c r="BH475" s="171">
        <f>IF(N475="sníž. přenesená",J475,0)</f>
        <v>0</v>
      </c>
      <c r="BI475" s="171">
        <f>IF(N475="nulová",J475,0)</f>
        <v>0</v>
      </c>
      <c r="BJ475" s="25" t="s">
        <v>80</v>
      </c>
      <c r="BK475" s="171">
        <f>ROUND(I475*H475,2)</f>
        <v>0</v>
      </c>
      <c r="BL475" s="25" t="s">
        <v>156</v>
      </c>
      <c r="BM475" s="25" t="s">
        <v>675</v>
      </c>
    </row>
    <row r="476" spans="2:65" s="1" customFormat="1" ht="16.5" customHeight="1">
      <c r="B476" s="160"/>
      <c r="C476" s="161" t="s">
        <v>676</v>
      </c>
      <c r="D476" s="161" t="s">
        <v>151</v>
      </c>
      <c r="E476" s="162" t="s">
        <v>677</v>
      </c>
      <c r="F476" s="163" t="s">
        <v>678</v>
      </c>
      <c r="G476" s="164" t="s">
        <v>154</v>
      </c>
      <c r="H476" s="165">
        <v>15</v>
      </c>
      <c r="I476" s="166"/>
      <c r="J476" s="166">
        <f>ROUND(I476*H476,2)</f>
        <v>0</v>
      </c>
      <c r="K476" s="163" t="s">
        <v>155</v>
      </c>
      <c r="L476" s="39"/>
      <c r="M476" s="167" t="s">
        <v>5</v>
      </c>
      <c r="N476" s="168" t="s">
        <v>44</v>
      </c>
      <c r="O476" s="169">
        <v>1.6639999999999999</v>
      </c>
      <c r="P476" s="169">
        <f>O476*H476</f>
        <v>24.959999999999997</v>
      </c>
      <c r="Q476" s="169">
        <v>1.1469999999999999E-2</v>
      </c>
      <c r="R476" s="169">
        <f>Q476*H476</f>
        <v>0.17204999999999998</v>
      </c>
      <c r="S476" s="169">
        <v>0</v>
      </c>
      <c r="T476" s="170">
        <f>S476*H476</f>
        <v>0</v>
      </c>
      <c r="AR476" s="25" t="s">
        <v>156</v>
      </c>
      <c r="AT476" s="25" t="s">
        <v>151</v>
      </c>
      <c r="AU476" s="25" t="s">
        <v>82</v>
      </c>
      <c r="AY476" s="25" t="s">
        <v>149</v>
      </c>
      <c r="BE476" s="171">
        <f>IF(N476="základní",J476,0)</f>
        <v>0</v>
      </c>
      <c r="BF476" s="171">
        <f>IF(N476="snížená",J476,0)</f>
        <v>0</v>
      </c>
      <c r="BG476" s="171">
        <f>IF(N476="zákl. přenesená",J476,0)</f>
        <v>0</v>
      </c>
      <c r="BH476" s="171">
        <f>IF(N476="sníž. přenesená",J476,0)</f>
        <v>0</v>
      </c>
      <c r="BI476" s="171">
        <f>IF(N476="nulová",J476,0)</f>
        <v>0</v>
      </c>
      <c r="BJ476" s="25" t="s">
        <v>80</v>
      </c>
      <c r="BK476" s="171">
        <f>ROUND(I476*H476,2)</f>
        <v>0</v>
      </c>
      <c r="BL476" s="25" t="s">
        <v>156</v>
      </c>
      <c r="BM476" s="25" t="s">
        <v>679</v>
      </c>
    </row>
    <row r="477" spans="2:65" s="13" customFormat="1">
      <c r="B477" s="182"/>
      <c r="D477" s="173" t="s">
        <v>173</v>
      </c>
      <c r="E477" s="183" t="s">
        <v>5</v>
      </c>
      <c r="F477" s="184" t="s">
        <v>491</v>
      </c>
      <c r="H477" s="183" t="s">
        <v>5</v>
      </c>
      <c r="L477" s="182"/>
      <c r="M477" s="185"/>
      <c r="N477" s="186"/>
      <c r="O477" s="186"/>
      <c r="P477" s="186"/>
      <c r="Q477" s="186"/>
      <c r="R477" s="186"/>
      <c r="S477" s="186"/>
      <c r="T477" s="187"/>
      <c r="AT477" s="183" t="s">
        <v>173</v>
      </c>
      <c r="AU477" s="183" t="s">
        <v>82</v>
      </c>
      <c r="AV477" s="13" t="s">
        <v>80</v>
      </c>
      <c r="AW477" s="13" t="s">
        <v>36</v>
      </c>
      <c r="AX477" s="13" t="s">
        <v>73</v>
      </c>
      <c r="AY477" s="183" t="s">
        <v>149</v>
      </c>
    </row>
    <row r="478" spans="2:65" s="12" customFormat="1">
      <c r="B478" s="172"/>
      <c r="D478" s="173" t="s">
        <v>173</v>
      </c>
      <c r="E478" s="174" t="s">
        <v>5</v>
      </c>
      <c r="F478" s="175" t="s">
        <v>11</v>
      </c>
      <c r="H478" s="176">
        <v>15</v>
      </c>
      <c r="L478" s="172"/>
      <c r="M478" s="177"/>
      <c r="N478" s="178"/>
      <c r="O478" s="178"/>
      <c r="P478" s="178"/>
      <c r="Q478" s="178"/>
      <c r="R478" s="178"/>
      <c r="S478" s="178"/>
      <c r="T478" s="179"/>
      <c r="AT478" s="174" t="s">
        <v>173</v>
      </c>
      <c r="AU478" s="174" t="s">
        <v>82</v>
      </c>
      <c r="AV478" s="12" t="s">
        <v>82</v>
      </c>
      <c r="AW478" s="12" t="s">
        <v>36</v>
      </c>
      <c r="AX478" s="12" t="s">
        <v>80</v>
      </c>
      <c r="AY478" s="174" t="s">
        <v>149</v>
      </c>
    </row>
    <row r="479" spans="2:65" s="1" customFormat="1" ht="16.5" customHeight="1">
      <c r="B479" s="160"/>
      <c r="C479" s="202" t="s">
        <v>680</v>
      </c>
      <c r="D479" s="202" t="s">
        <v>415</v>
      </c>
      <c r="E479" s="203" t="s">
        <v>681</v>
      </c>
      <c r="F479" s="204" t="s">
        <v>682</v>
      </c>
      <c r="G479" s="205" t="s">
        <v>154</v>
      </c>
      <c r="H479" s="206">
        <v>15</v>
      </c>
      <c r="I479" s="207"/>
      <c r="J479" s="207">
        <f>ROUND(I479*H479,2)</f>
        <v>0</v>
      </c>
      <c r="K479" s="204" t="s">
        <v>155</v>
      </c>
      <c r="L479" s="208"/>
      <c r="M479" s="209" t="s">
        <v>5</v>
      </c>
      <c r="N479" s="210" t="s">
        <v>44</v>
      </c>
      <c r="O479" s="169">
        <v>0</v>
      </c>
      <c r="P479" s="169">
        <f>O479*H479</f>
        <v>0</v>
      </c>
      <c r="Q479" s="169">
        <v>0.58499999999999996</v>
      </c>
      <c r="R479" s="169">
        <f>Q479*H479</f>
        <v>8.7749999999999986</v>
      </c>
      <c r="S479" s="169">
        <v>0</v>
      </c>
      <c r="T479" s="170">
        <f>S479*H479</f>
        <v>0</v>
      </c>
      <c r="AR479" s="25" t="s">
        <v>195</v>
      </c>
      <c r="AT479" s="25" t="s">
        <v>415</v>
      </c>
      <c r="AU479" s="25" t="s">
        <v>82</v>
      </c>
      <c r="AY479" s="25" t="s">
        <v>149</v>
      </c>
      <c r="BE479" s="171">
        <f>IF(N479="základní",J479,0)</f>
        <v>0</v>
      </c>
      <c r="BF479" s="171">
        <f>IF(N479="snížená",J479,0)</f>
        <v>0</v>
      </c>
      <c r="BG479" s="171">
        <f>IF(N479="zákl. přenesená",J479,0)</f>
        <v>0</v>
      </c>
      <c r="BH479" s="171">
        <f>IF(N479="sníž. přenesená",J479,0)</f>
        <v>0</v>
      </c>
      <c r="BI479" s="171">
        <f>IF(N479="nulová",J479,0)</f>
        <v>0</v>
      </c>
      <c r="BJ479" s="25" t="s">
        <v>80</v>
      </c>
      <c r="BK479" s="171">
        <f>ROUND(I479*H479,2)</f>
        <v>0</v>
      </c>
      <c r="BL479" s="25" t="s">
        <v>156</v>
      </c>
      <c r="BM479" s="25" t="s">
        <v>683</v>
      </c>
    </row>
    <row r="480" spans="2:65" s="1" customFormat="1" ht="16.5" customHeight="1">
      <c r="B480" s="160"/>
      <c r="C480" s="161" t="s">
        <v>684</v>
      </c>
      <c r="D480" s="161" t="s">
        <v>151</v>
      </c>
      <c r="E480" s="162" t="s">
        <v>685</v>
      </c>
      <c r="F480" s="163" t="s">
        <v>686</v>
      </c>
      <c r="G480" s="164" t="s">
        <v>154</v>
      </c>
      <c r="H480" s="165">
        <v>15</v>
      </c>
      <c r="I480" s="166"/>
      <c r="J480" s="166">
        <f>ROUND(I480*H480,2)</f>
        <v>0</v>
      </c>
      <c r="K480" s="163" t="s">
        <v>155</v>
      </c>
      <c r="L480" s="39"/>
      <c r="M480" s="167" t="s">
        <v>5</v>
      </c>
      <c r="N480" s="168" t="s">
        <v>44</v>
      </c>
      <c r="O480" s="169">
        <v>2.08</v>
      </c>
      <c r="P480" s="169">
        <f>O480*H480</f>
        <v>31.200000000000003</v>
      </c>
      <c r="Q480" s="169">
        <v>2.7529999999999999E-2</v>
      </c>
      <c r="R480" s="169">
        <f>Q480*H480</f>
        <v>0.41294999999999998</v>
      </c>
      <c r="S480" s="169">
        <v>0</v>
      </c>
      <c r="T480" s="170">
        <f>S480*H480</f>
        <v>0</v>
      </c>
      <c r="AR480" s="25" t="s">
        <v>156</v>
      </c>
      <c r="AT480" s="25" t="s">
        <v>151</v>
      </c>
      <c r="AU480" s="25" t="s">
        <v>82</v>
      </c>
      <c r="AY480" s="25" t="s">
        <v>149</v>
      </c>
      <c r="BE480" s="171">
        <f>IF(N480="základní",J480,0)</f>
        <v>0</v>
      </c>
      <c r="BF480" s="171">
        <f>IF(N480="snížená",J480,0)</f>
        <v>0</v>
      </c>
      <c r="BG480" s="171">
        <f>IF(N480="zákl. přenesená",J480,0)</f>
        <v>0</v>
      </c>
      <c r="BH480" s="171">
        <f>IF(N480="sníž. přenesená",J480,0)</f>
        <v>0</v>
      </c>
      <c r="BI480" s="171">
        <f>IF(N480="nulová",J480,0)</f>
        <v>0</v>
      </c>
      <c r="BJ480" s="25" t="s">
        <v>80</v>
      </c>
      <c r="BK480" s="171">
        <f>ROUND(I480*H480,2)</f>
        <v>0</v>
      </c>
      <c r="BL480" s="25" t="s">
        <v>156</v>
      </c>
      <c r="BM480" s="25" t="s">
        <v>687</v>
      </c>
    </row>
    <row r="481" spans="2:65" s="13" customFormat="1">
      <c r="B481" s="182"/>
      <c r="D481" s="173" t="s">
        <v>173</v>
      </c>
      <c r="E481" s="183" t="s">
        <v>5</v>
      </c>
      <c r="F481" s="184" t="s">
        <v>491</v>
      </c>
      <c r="H481" s="183" t="s">
        <v>5</v>
      </c>
      <c r="L481" s="182"/>
      <c r="M481" s="185"/>
      <c r="N481" s="186"/>
      <c r="O481" s="186"/>
      <c r="P481" s="186"/>
      <c r="Q481" s="186"/>
      <c r="R481" s="186"/>
      <c r="S481" s="186"/>
      <c r="T481" s="187"/>
      <c r="AT481" s="183" t="s">
        <v>173</v>
      </c>
      <c r="AU481" s="183" t="s">
        <v>82</v>
      </c>
      <c r="AV481" s="13" t="s">
        <v>80</v>
      </c>
      <c r="AW481" s="13" t="s">
        <v>36</v>
      </c>
      <c r="AX481" s="13" t="s">
        <v>73</v>
      </c>
      <c r="AY481" s="183" t="s">
        <v>149</v>
      </c>
    </row>
    <row r="482" spans="2:65" s="12" customFormat="1">
      <c r="B482" s="172"/>
      <c r="D482" s="173" t="s">
        <v>173</v>
      </c>
      <c r="E482" s="174" t="s">
        <v>5</v>
      </c>
      <c r="F482" s="175" t="s">
        <v>688</v>
      </c>
      <c r="H482" s="176">
        <v>15</v>
      </c>
      <c r="L482" s="172"/>
      <c r="M482" s="177"/>
      <c r="N482" s="178"/>
      <c r="O482" s="178"/>
      <c r="P482" s="178"/>
      <c r="Q482" s="178"/>
      <c r="R482" s="178"/>
      <c r="S482" s="178"/>
      <c r="T482" s="179"/>
      <c r="AT482" s="174" t="s">
        <v>173</v>
      </c>
      <c r="AU482" s="174" t="s">
        <v>82</v>
      </c>
      <c r="AV482" s="12" t="s">
        <v>82</v>
      </c>
      <c r="AW482" s="12" t="s">
        <v>36</v>
      </c>
      <c r="AX482" s="12" t="s">
        <v>80</v>
      </c>
      <c r="AY482" s="174" t="s">
        <v>149</v>
      </c>
    </row>
    <row r="483" spans="2:65" s="1" customFormat="1" ht="16.5" customHeight="1">
      <c r="B483" s="160"/>
      <c r="C483" s="202" t="s">
        <v>689</v>
      </c>
      <c r="D483" s="202" t="s">
        <v>415</v>
      </c>
      <c r="E483" s="203" t="s">
        <v>690</v>
      </c>
      <c r="F483" s="204" t="s">
        <v>691</v>
      </c>
      <c r="G483" s="205" t="s">
        <v>154</v>
      </c>
      <c r="H483" s="206">
        <v>14</v>
      </c>
      <c r="I483" s="207"/>
      <c r="J483" s="207">
        <f>ROUND(I483*H483,2)</f>
        <v>0</v>
      </c>
      <c r="K483" s="204" t="s">
        <v>155</v>
      </c>
      <c r="L483" s="208"/>
      <c r="M483" s="209" t="s">
        <v>5</v>
      </c>
      <c r="N483" s="210" t="s">
        <v>44</v>
      </c>
      <c r="O483" s="169">
        <v>0</v>
      </c>
      <c r="P483" s="169">
        <f>O483*H483</f>
        <v>0</v>
      </c>
      <c r="Q483" s="169">
        <v>1.6</v>
      </c>
      <c r="R483" s="169">
        <f>Q483*H483</f>
        <v>22.400000000000002</v>
      </c>
      <c r="S483" s="169">
        <v>0</v>
      </c>
      <c r="T483" s="170">
        <f>S483*H483</f>
        <v>0</v>
      </c>
      <c r="AR483" s="25" t="s">
        <v>195</v>
      </c>
      <c r="AT483" s="25" t="s">
        <v>415</v>
      </c>
      <c r="AU483" s="25" t="s">
        <v>82</v>
      </c>
      <c r="AY483" s="25" t="s">
        <v>149</v>
      </c>
      <c r="BE483" s="171">
        <f>IF(N483="základní",J483,0)</f>
        <v>0</v>
      </c>
      <c r="BF483" s="171">
        <f>IF(N483="snížená",J483,0)</f>
        <v>0</v>
      </c>
      <c r="BG483" s="171">
        <f>IF(N483="zákl. přenesená",J483,0)</f>
        <v>0</v>
      </c>
      <c r="BH483" s="171">
        <f>IF(N483="sníž. přenesená",J483,0)</f>
        <v>0</v>
      </c>
      <c r="BI483" s="171">
        <f>IF(N483="nulová",J483,0)</f>
        <v>0</v>
      </c>
      <c r="BJ483" s="25" t="s">
        <v>80</v>
      </c>
      <c r="BK483" s="171">
        <f>ROUND(I483*H483,2)</f>
        <v>0</v>
      </c>
      <c r="BL483" s="25" t="s">
        <v>156</v>
      </c>
      <c r="BM483" s="25" t="s">
        <v>692</v>
      </c>
    </row>
    <row r="484" spans="2:65" s="1" customFormat="1" ht="16.5" customHeight="1">
      <c r="B484" s="160"/>
      <c r="C484" s="202" t="s">
        <v>693</v>
      </c>
      <c r="D484" s="202" t="s">
        <v>415</v>
      </c>
      <c r="E484" s="203" t="s">
        <v>694</v>
      </c>
      <c r="F484" s="204" t="s">
        <v>695</v>
      </c>
      <c r="G484" s="205" t="s">
        <v>154</v>
      </c>
      <c r="H484" s="206">
        <v>1</v>
      </c>
      <c r="I484" s="207"/>
      <c r="J484" s="207">
        <f>ROUND(I484*H484,2)</f>
        <v>0</v>
      </c>
      <c r="K484" s="204" t="s">
        <v>155</v>
      </c>
      <c r="L484" s="208"/>
      <c r="M484" s="209" t="s">
        <v>5</v>
      </c>
      <c r="N484" s="210" t="s">
        <v>44</v>
      </c>
      <c r="O484" s="169">
        <v>0</v>
      </c>
      <c r="P484" s="169">
        <f>O484*H484</f>
        <v>0</v>
      </c>
      <c r="Q484" s="169">
        <v>1.87</v>
      </c>
      <c r="R484" s="169">
        <f>Q484*H484</f>
        <v>1.87</v>
      </c>
      <c r="S484" s="169">
        <v>0</v>
      </c>
      <c r="T484" s="170">
        <f>S484*H484</f>
        <v>0</v>
      </c>
      <c r="AR484" s="25" t="s">
        <v>195</v>
      </c>
      <c r="AT484" s="25" t="s">
        <v>415</v>
      </c>
      <c r="AU484" s="25" t="s">
        <v>82</v>
      </c>
      <c r="AY484" s="25" t="s">
        <v>149</v>
      </c>
      <c r="BE484" s="171">
        <f>IF(N484="základní",J484,0)</f>
        <v>0</v>
      </c>
      <c r="BF484" s="171">
        <f>IF(N484="snížená",J484,0)</f>
        <v>0</v>
      </c>
      <c r="BG484" s="171">
        <f>IF(N484="zákl. přenesená",J484,0)</f>
        <v>0</v>
      </c>
      <c r="BH484" s="171">
        <f>IF(N484="sníž. přenesená",J484,0)</f>
        <v>0</v>
      </c>
      <c r="BI484" s="171">
        <f>IF(N484="nulová",J484,0)</f>
        <v>0</v>
      </c>
      <c r="BJ484" s="25" t="s">
        <v>80</v>
      </c>
      <c r="BK484" s="171">
        <f>ROUND(I484*H484,2)</f>
        <v>0</v>
      </c>
      <c r="BL484" s="25" t="s">
        <v>156</v>
      </c>
      <c r="BM484" s="25" t="s">
        <v>696</v>
      </c>
    </row>
    <row r="485" spans="2:65" s="1" customFormat="1" ht="63.75" customHeight="1">
      <c r="B485" s="160"/>
      <c r="C485" s="202" t="s">
        <v>697</v>
      </c>
      <c r="D485" s="202" t="s">
        <v>415</v>
      </c>
      <c r="E485" s="203" t="s">
        <v>698</v>
      </c>
      <c r="F485" s="204" t="s">
        <v>699</v>
      </c>
      <c r="G485" s="205" t="s">
        <v>154</v>
      </c>
      <c r="H485" s="206">
        <v>44</v>
      </c>
      <c r="I485" s="207"/>
      <c r="J485" s="207">
        <f>ROUND(I485*H485,2)</f>
        <v>0</v>
      </c>
      <c r="K485" s="204" t="s">
        <v>5</v>
      </c>
      <c r="L485" s="208"/>
      <c r="M485" s="209" t="s">
        <v>5</v>
      </c>
      <c r="N485" s="210" t="s">
        <v>44</v>
      </c>
      <c r="O485" s="169">
        <v>0</v>
      </c>
      <c r="P485" s="169">
        <f>O485*H485</f>
        <v>0</v>
      </c>
      <c r="Q485" s="169">
        <v>2E-3</v>
      </c>
      <c r="R485" s="169">
        <f>Q485*H485</f>
        <v>8.7999999999999995E-2</v>
      </c>
      <c r="S485" s="169">
        <v>0</v>
      </c>
      <c r="T485" s="170">
        <f>S485*H485</f>
        <v>0</v>
      </c>
      <c r="AR485" s="25" t="s">
        <v>195</v>
      </c>
      <c r="AT485" s="25" t="s">
        <v>415</v>
      </c>
      <c r="AU485" s="25" t="s">
        <v>82</v>
      </c>
      <c r="AY485" s="25" t="s">
        <v>149</v>
      </c>
      <c r="BE485" s="171">
        <f>IF(N485="základní",J485,0)</f>
        <v>0</v>
      </c>
      <c r="BF485" s="171">
        <f>IF(N485="snížená",J485,0)</f>
        <v>0</v>
      </c>
      <c r="BG485" s="171">
        <f>IF(N485="zákl. přenesená",J485,0)</f>
        <v>0</v>
      </c>
      <c r="BH485" s="171">
        <f>IF(N485="sníž. přenesená",J485,0)</f>
        <v>0</v>
      </c>
      <c r="BI485" s="171">
        <f>IF(N485="nulová",J485,0)</f>
        <v>0</v>
      </c>
      <c r="BJ485" s="25" t="s">
        <v>80</v>
      </c>
      <c r="BK485" s="171">
        <f>ROUND(I485*H485,2)</f>
        <v>0</v>
      </c>
      <c r="BL485" s="25" t="s">
        <v>156</v>
      </c>
      <c r="BM485" s="25" t="s">
        <v>700</v>
      </c>
    </row>
    <row r="486" spans="2:65" s="1" customFormat="1" ht="25.5" customHeight="1">
      <c r="B486" s="160"/>
      <c r="C486" s="161" t="s">
        <v>701</v>
      </c>
      <c r="D486" s="161" t="s">
        <v>151</v>
      </c>
      <c r="E486" s="162" t="s">
        <v>702</v>
      </c>
      <c r="F486" s="163" t="s">
        <v>703</v>
      </c>
      <c r="G486" s="164" t="s">
        <v>154</v>
      </c>
      <c r="H486" s="165">
        <v>15</v>
      </c>
      <c r="I486" s="166"/>
      <c r="J486" s="166">
        <f>ROUND(I486*H486,2)</f>
        <v>0</v>
      </c>
      <c r="K486" s="163" t="s">
        <v>155</v>
      </c>
      <c r="L486" s="39"/>
      <c r="M486" s="167" t="s">
        <v>5</v>
      </c>
      <c r="N486" s="168" t="s">
        <v>44</v>
      </c>
      <c r="O486" s="169">
        <v>1.3140000000000001</v>
      </c>
      <c r="P486" s="169">
        <f>O486*H486</f>
        <v>19.71</v>
      </c>
      <c r="Q486" s="169">
        <v>0.21734000000000001</v>
      </c>
      <c r="R486" s="169">
        <f>Q486*H486</f>
        <v>3.2601</v>
      </c>
      <c r="S486" s="169">
        <v>0</v>
      </c>
      <c r="T486" s="170">
        <f>S486*H486</f>
        <v>0</v>
      </c>
      <c r="AR486" s="25" t="s">
        <v>156</v>
      </c>
      <c r="AT486" s="25" t="s">
        <v>151</v>
      </c>
      <c r="AU486" s="25" t="s">
        <v>82</v>
      </c>
      <c r="AY486" s="25" t="s">
        <v>149</v>
      </c>
      <c r="BE486" s="171">
        <f>IF(N486="základní",J486,0)</f>
        <v>0</v>
      </c>
      <c r="BF486" s="171">
        <f>IF(N486="snížená",J486,0)</f>
        <v>0</v>
      </c>
      <c r="BG486" s="171">
        <f>IF(N486="zákl. přenesená",J486,0)</f>
        <v>0</v>
      </c>
      <c r="BH486" s="171">
        <f>IF(N486="sníž. přenesená",J486,0)</f>
        <v>0</v>
      </c>
      <c r="BI486" s="171">
        <f>IF(N486="nulová",J486,0)</f>
        <v>0</v>
      </c>
      <c r="BJ486" s="25" t="s">
        <v>80</v>
      </c>
      <c r="BK486" s="171">
        <f>ROUND(I486*H486,2)</f>
        <v>0</v>
      </c>
      <c r="BL486" s="25" t="s">
        <v>156</v>
      </c>
      <c r="BM486" s="25" t="s">
        <v>704</v>
      </c>
    </row>
    <row r="487" spans="2:65" s="13" customFormat="1">
      <c r="B487" s="182"/>
      <c r="D487" s="173" t="s">
        <v>173</v>
      </c>
      <c r="E487" s="183" t="s">
        <v>5</v>
      </c>
      <c r="F487" s="184" t="s">
        <v>491</v>
      </c>
      <c r="H487" s="183" t="s">
        <v>5</v>
      </c>
      <c r="L487" s="182"/>
      <c r="M487" s="185"/>
      <c r="N487" s="186"/>
      <c r="O487" s="186"/>
      <c r="P487" s="186"/>
      <c r="Q487" s="186"/>
      <c r="R487" s="186"/>
      <c r="S487" s="186"/>
      <c r="T487" s="187"/>
      <c r="AT487" s="183" t="s">
        <v>173</v>
      </c>
      <c r="AU487" s="183" t="s">
        <v>82</v>
      </c>
      <c r="AV487" s="13" t="s">
        <v>80</v>
      </c>
      <c r="AW487" s="13" t="s">
        <v>36</v>
      </c>
      <c r="AX487" s="13" t="s">
        <v>73</v>
      </c>
      <c r="AY487" s="183" t="s">
        <v>149</v>
      </c>
    </row>
    <row r="488" spans="2:65" s="12" customFormat="1">
      <c r="B488" s="172"/>
      <c r="D488" s="173" t="s">
        <v>173</v>
      </c>
      <c r="E488" s="174" t="s">
        <v>5</v>
      </c>
      <c r="F488" s="175" t="s">
        <v>705</v>
      </c>
      <c r="H488" s="176">
        <v>15</v>
      </c>
      <c r="L488" s="172"/>
      <c r="M488" s="177"/>
      <c r="N488" s="178"/>
      <c r="O488" s="178"/>
      <c r="P488" s="178"/>
      <c r="Q488" s="178"/>
      <c r="R488" s="178"/>
      <c r="S488" s="178"/>
      <c r="T488" s="179"/>
      <c r="AT488" s="174" t="s">
        <v>173</v>
      </c>
      <c r="AU488" s="174" t="s">
        <v>82</v>
      </c>
      <c r="AV488" s="12" t="s">
        <v>82</v>
      </c>
      <c r="AW488" s="12" t="s">
        <v>36</v>
      </c>
      <c r="AX488" s="12" t="s">
        <v>80</v>
      </c>
      <c r="AY488" s="174" t="s">
        <v>149</v>
      </c>
    </row>
    <row r="489" spans="2:65" s="1" customFormat="1" ht="16.5" customHeight="1">
      <c r="B489" s="160"/>
      <c r="C489" s="202" t="s">
        <v>706</v>
      </c>
      <c r="D489" s="202" t="s">
        <v>415</v>
      </c>
      <c r="E489" s="203" t="s">
        <v>707</v>
      </c>
      <c r="F489" s="204" t="s">
        <v>708</v>
      </c>
      <c r="G489" s="205" t="s">
        <v>154</v>
      </c>
      <c r="H489" s="206">
        <v>3</v>
      </c>
      <c r="I489" s="207"/>
      <c r="J489" s="207">
        <f>ROUND(I489*H489,2)</f>
        <v>0</v>
      </c>
      <c r="K489" s="204" t="s">
        <v>5</v>
      </c>
      <c r="L489" s="208"/>
      <c r="M489" s="209" t="s">
        <v>5</v>
      </c>
      <c r="N489" s="210" t="s">
        <v>44</v>
      </c>
      <c r="O489" s="169">
        <v>0</v>
      </c>
      <c r="P489" s="169">
        <f>O489*H489</f>
        <v>0</v>
      </c>
      <c r="Q489" s="169">
        <v>8.1000000000000003E-2</v>
      </c>
      <c r="R489" s="169">
        <f>Q489*H489</f>
        <v>0.24299999999999999</v>
      </c>
      <c r="S489" s="169">
        <v>0</v>
      </c>
      <c r="T489" s="170">
        <f>S489*H489</f>
        <v>0</v>
      </c>
      <c r="AR489" s="25" t="s">
        <v>195</v>
      </c>
      <c r="AT489" s="25" t="s">
        <v>415</v>
      </c>
      <c r="AU489" s="25" t="s">
        <v>82</v>
      </c>
      <c r="AY489" s="25" t="s">
        <v>149</v>
      </c>
      <c r="BE489" s="171">
        <f>IF(N489="základní",J489,0)</f>
        <v>0</v>
      </c>
      <c r="BF489" s="171">
        <f>IF(N489="snížená",J489,0)</f>
        <v>0</v>
      </c>
      <c r="BG489" s="171">
        <f>IF(N489="zákl. přenesená",J489,0)</f>
        <v>0</v>
      </c>
      <c r="BH489" s="171">
        <f>IF(N489="sníž. přenesená",J489,0)</f>
        <v>0</v>
      </c>
      <c r="BI489" s="171">
        <f>IF(N489="nulová",J489,0)</f>
        <v>0</v>
      </c>
      <c r="BJ489" s="25" t="s">
        <v>80</v>
      </c>
      <c r="BK489" s="171">
        <f>ROUND(I489*H489,2)</f>
        <v>0</v>
      </c>
      <c r="BL489" s="25" t="s">
        <v>156</v>
      </c>
      <c r="BM489" s="25" t="s">
        <v>709</v>
      </c>
    </row>
    <row r="490" spans="2:65" s="1" customFormat="1" ht="16.5" customHeight="1">
      <c r="B490" s="160"/>
      <c r="C490" s="202" t="s">
        <v>710</v>
      </c>
      <c r="D490" s="202" t="s">
        <v>415</v>
      </c>
      <c r="E490" s="203" t="s">
        <v>711</v>
      </c>
      <c r="F490" s="204" t="s">
        <v>712</v>
      </c>
      <c r="G490" s="205" t="s">
        <v>154</v>
      </c>
      <c r="H490" s="206">
        <v>12</v>
      </c>
      <c r="I490" s="207"/>
      <c r="J490" s="207">
        <f>ROUND(I490*H490,2)</f>
        <v>0</v>
      </c>
      <c r="K490" s="204" t="s">
        <v>5</v>
      </c>
      <c r="L490" s="208"/>
      <c r="M490" s="209" t="s">
        <v>5</v>
      </c>
      <c r="N490" s="210" t="s">
        <v>44</v>
      </c>
      <c r="O490" s="169">
        <v>0</v>
      </c>
      <c r="P490" s="169">
        <f>O490*H490</f>
        <v>0</v>
      </c>
      <c r="Q490" s="169">
        <v>7.9000000000000001E-2</v>
      </c>
      <c r="R490" s="169">
        <f>Q490*H490</f>
        <v>0.94799999999999995</v>
      </c>
      <c r="S490" s="169">
        <v>0</v>
      </c>
      <c r="T490" s="170">
        <f>S490*H490</f>
        <v>0</v>
      </c>
      <c r="AR490" s="25" t="s">
        <v>195</v>
      </c>
      <c r="AT490" s="25" t="s">
        <v>415</v>
      </c>
      <c r="AU490" s="25" t="s">
        <v>82</v>
      </c>
      <c r="AY490" s="25" t="s">
        <v>149</v>
      </c>
      <c r="BE490" s="171">
        <f>IF(N490="základní",J490,0)</f>
        <v>0</v>
      </c>
      <c r="BF490" s="171">
        <f>IF(N490="snížená",J490,0)</f>
        <v>0</v>
      </c>
      <c r="BG490" s="171">
        <f>IF(N490="zákl. přenesená",J490,0)</f>
        <v>0</v>
      </c>
      <c r="BH490" s="171">
        <f>IF(N490="sníž. přenesená",J490,0)</f>
        <v>0</v>
      </c>
      <c r="BI490" s="171">
        <f>IF(N490="nulová",J490,0)</f>
        <v>0</v>
      </c>
      <c r="BJ490" s="25" t="s">
        <v>80</v>
      </c>
      <c r="BK490" s="171">
        <f>ROUND(I490*H490,2)</f>
        <v>0</v>
      </c>
      <c r="BL490" s="25" t="s">
        <v>156</v>
      </c>
      <c r="BM490" s="25" t="s">
        <v>713</v>
      </c>
    </row>
    <row r="491" spans="2:65" s="11" customFormat="1" ht="29.85" customHeight="1">
      <c r="B491" s="148"/>
      <c r="D491" s="149" t="s">
        <v>72</v>
      </c>
      <c r="E491" s="158" t="s">
        <v>203</v>
      </c>
      <c r="F491" s="158" t="s">
        <v>714</v>
      </c>
      <c r="J491" s="159">
        <f>BK491</f>
        <v>0</v>
      </c>
      <c r="L491" s="148"/>
      <c r="M491" s="152"/>
      <c r="N491" s="153"/>
      <c r="O491" s="153"/>
      <c r="P491" s="154">
        <f>SUM(P492:P517)</f>
        <v>625.35599999999999</v>
      </c>
      <c r="Q491" s="153"/>
      <c r="R491" s="154">
        <f>SUM(R492:R517)</f>
        <v>7.3869340000000001</v>
      </c>
      <c r="S491" s="153"/>
      <c r="T491" s="155">
        <f>SUM(T492:T517)</f>
        <v>4.5450000000000004E-2</v>
      </c>
      <c r="AR491" s="149" t="s">
        <v>80</v>
      </c>
      <c r="AT491" s="156" t="s">
        <v>72</v>
      </c>
      <c r="AU491" s="156" t="s">
        <v>80</v>
      </c>
      <c r="AY491" s="149" t="s">
        <v>149</v>
      </c>
      <c r="BK491" s="157">
        <f>SUM(BK492:BK517)</f>
        <v>0</v>
      </c>
    </row>
    <row r="492" spans="2:65" s="1" customFormat="1" ht="38.25" customHeight="1">
      <c r="B492" s="160"/>
      <c r="C492" s="161" t="s">
        <v>715</v>
      </c>
      <c r="D492" s="161" t="s">
        <v>151</v>
      </c>
      <c r="E492" s="162" t="s">
        <v>716</v>
      </c>
      <c r="F492" s="163" t="s">
        <v>717</v>
      </c>
      <c r="G492" s="164" t="s">
        <v>219</v>
      </c>
      <c r="H492" s="165">
        <v>54</v>
      </c>
      <c r="I492" s="166"/>
      <c r="J492" s="166">
        <f>ROUND(I492*H492,2)</f>
        <v>0</v>
      </c>
      <c r="K492" s="163" t="s">
        <v>155</v>
      </c>
      <c r="L492" s="39"/>
      <c r="M492" s="167" t="s">
        <v>5</v>
      </c>
      <c r="N492" s="168" t="s">
        <v>44</v>
      </c>
      <c r="O492" s="169">
        <v>0.216</v>
      </c>
      <c r="P492" s="169">
        <f>O492*H492</f>
        <v>11.664</v>
      </c>
      <c r="Q492" s="169">
        <v>0.1295</v>
      </c>
      <c r="R492" s="169">
        <f>Q492*H492</f>
        <v>6.9930000000000003</v>
      </c>
      <c r="S492" s="169">
        <v>0</v>
      </c>
      <c r="T492" s="170">
        <f>S492*H492</f>
        <v>0</v>
      </c>
      <c r="AR492" s="25" t="s">
        <v>156</v>
      </c>
      <c r="AT492" s="25" t="s">
        <v>151</v>
      </c>
      <c r="AU492" s="25" t="s">
        <v>82</v>
      </c>
      <c r="AY492" s="25" t="s">
        <v>149</v>
      </c>
      <c r="BE492" s="171">
        <f>IF(N492="základní",J492,0)</f>
        <v>0</v>
      </c>
      <c r="BF492" s="171">
        <f>IF(N492="snížená",J492,0)</f>
        <v>0</v>
      </c>
      <c r="BG492" s="171">
        <f>IF(N492="zákl. přenesená",J492,0)</f>
        <v>0</v>
      </c>
      <c r="BH492" s="171">
        <f>IF(N492="sníž. přenesená",J492,0)</f>
        <v>0</v>
      </c>
      <c r="BI492" s="171">
        <f>IF(N492="nulová",J492,0)</f>
        <v>0</v>
      </c>
      <c r="BJ492" s="25" t="s">
        <v>80</v>
      </c>
      <c r="BK492" s="171">
        <f>ROUND(I492*H492,2)</f>
        <v>0</v>
      </c>
      <c r="BL492" s="25" t="s">
        <v>156</v>
      </c>
      <c r="BM492" s="25" t="s">
        <v>718</v>
      </c>
    </row>
    <row r="493" spans="2:65" s="13" customFormat="1">
      <c r="B493" s="182"/>
      <c r="D493" s="173" t="s">
        <v>173</v>
      </c>
      <c r="E493" s="183" t="s">
        <v>5</v>
      </c>
      <c r="F493" s="184" t="s">
        <v>719</v>
      </c>
      <c r="H493" s="183" t="s">
        <v>5</v>
      </c>
      <c r="L493" s="182"/>
      <c r="M493" s="185"/>
      <c r="N493" s="186"/>
      <c r="O493" s="186"/>
      <c r="P493" s="186"/>
      <c r="Q493" s="186"/>
      <c r="R493" s="186"/>
      <c r="S493" s="186"/>
      <c r="T493" s="187"/>
      <c r="AT493" s="183" t="s">
        <v>173</v>
      </c>
      <c r="AU493" s="183" t="s">
        <v>82</v>
      </c>
      <c r="AV493" s="13" t="s">
        <v>80</v>
      </c>
      <c r="AW493" s="13" t="s">
        <v>36</v>
      </c>
      <c r="AX493" s="13" t="s">
        <v>73</v>
      </c>
      <c r="AY493" s="183" t="s">
        <v>149</v>
      </c>
    </row>
    <row r="494" spans="2:65" s="12" customFormat="1">
      <c r="B494" s="172"/>
      <c r="D494" s="173" t="s">
        <v>173</v>
      </c>
      <c r="E494" s="174" t="s">
        <v>5</v>
      </c>
      <c r="F494" s="175" t="s">
        <v>720</v>
      </c>
      <c r="H494" s="176">
        <v>54</v>
      </c>
      <c r="L494" s="172"/>
      <c r="M494" s="177"/>
      <c r="N494" s="178"/>
      <c r="O494" s="178"/>
      <c r="P494" s="178"/>
      <c r="Q494" s="178"/>
      <c r="R494" s="178"/>
      <c r="S494" s="178"/>
      <c r="T494" s="179"/>
      <c r="AT494" s="174" t="s">
        <v>173</v>
      </c>
      <c r="AU494" s="174" t="s">
        <v>82</v>
      </c>
      <c r="AV494" s="12" t="s">
        <v>82</v>
      </c>
      <c r="AW494" s="12" t="s">
        <v>36</v>
      </c>
      <c r="AX494" s="12" t="s">
        <v>80</v>
      </c>
      <c r="AY494" s="174" t="s">
        <v>149</v>
      </c>
    </row>
    <row r="495" spans="2:65" s="1" customFormat="1" ht="25.5" customHeight="1">
      <c r="B495" s="160"/>
      <c r="C495" s="161" t="s">
        <v>721</v>
      </c>
      <c r="D495" s="161" t="s">
        <v>151</v>
      </c>
      <c r="E495" s="162" t="s">
        <v>722</v>
      </c>
      <c r="F495" s="163" t="s">
        <v>723</v>
      </c>
      <c r="G495" s="164" t="s">
        <v>219</v>
      </c>
      <c r="H495" s="165">
        <v>1121.9000000000001</v>
      </c>
      <c r="I495" s="166"/>
      <c r="J495" s="166">
        <f>ROUND(I495*H495,2)</f>
        <v>0</v>
      </c>
      <c r="K495" s="163" t="s">
        <v>155</v>
      </c>
      <c r="L495" s="39"/>
      <c r="M495" s="167" t="s">
        <v>5</v>
      </c>
      <c r="N495" s="168" t="s">
        <v>44</v>
      </c>
      <c r="O495" s="169">
        <v>0.24</v>
      </c>
      <c r="P495" s="169">
        <f>O495*H495</f>
        <v>269.25600000000003</v>
      </c>
      <c r="Q495" s="169">
        <v>1.0000000000000001E-5</v>
      </c>
      <c r="R495" s="169">
        <f>Q495*H495</f>
        <v>1.1219000000000002E-2</v>
      </c>
      <c r="S495" s="169">
        <v>0</v>
      </c>
      <c r="T495" s="170">
        <f>S495*H495</f>
        <v>0</v>
      </c>
      <c r="AR495" s="25" t="s">
        <v>156</v>
      </c>
      <c r="AT495" s="25" t="s">
        <v>151</v>
      </c>
      <c r="AU495" s="25" t="s">
        <v>82</v>
      </c>
      <c r="AY495" s="25" t="s">
        <v>149</v>
      </c>
      <c r="BE495" s="171">
        <f>IF(N495="základní",J495,0)</f>
        <v>0</v>
      </c>
      <c r="BF495" s="171">
        <f>IF(N495="snížená",J495,0)</f>
        <v>0</v>
      </c>
      <c r="BG495" s="171">
        <f>IF(N495="zákl. přenesená",J495,0)</f>
        <v>0</v>
      </c>
      <c r="BH495" s="171">
        <f>IF(N495="sníž. přenesená",J495,0)</f>
        <v>0</v>
      </c>
      <c r="BI495" s="171">
        <f>IF(N495="nulová",J495,0)</f>
        <v>0</v>
      </c>
      <c r="BJ495" s="25" t="s">
        <v>80</v>
      </c>
      <c r="BK495" s="171">
        <f>ROUND(I495*H495,2)</f>
        <v>0</v>
      </c>
      <c r="BL495" s="25" t="s">
        <v>156</v>
      </c>
      <c r="BM495" s="25" t="s">
        <v>724</v>
      </c>
    </row>
    <row r="496" spans="2:65" s="13" customFormat="1">
      <c r="B496" s="182"/>
      <c r="D496" s="173" t="s">
        <v>173</v>
      </c>
      <c r="E496" s="183" t="s">
        <v>5</v>
      </c>
      <c r="F496" s="184" t="s">
        <v>187</v>
      </c>
      <c r="H496" s="183" t="s">
        <v>5</v>
      </c>
      <c r="L496" s="182"/>
      <c r="M496" s="185"/>
      <c r="N496" s="186"/>
      <c r="O496" s="186"/>
      <c r="P496" s="186"/>
      <c r="Q496" s="186"/>
      <c r="R496" s="186"/>
      <c r="S496" s="186"/>
      <c r="T496" s="187"/>
      <c r="AT496" s="183" t="s">
        <v>173</v>
      </c>
      <c r="AU496" s="183" t="s">
        <v>82</v>
      </c>
      <c r="AV496" s="13" t="s">
        <v>80</v>
      </c>
      <c r="AW496" s="13" t="s">
        <v>36</v>
      </c>
      <c r="AX496" s="13" t="s">
        <v>73</v>
      </c>
      <c r="AY496" s="183" t="s">
        <v>149</v>
      </c>
    </row>
    <row r="497" spans="2:65" s="13" customFormat="1">
      <c r="B497" s="182"/>
      <c r="D497" s="173" t="s">
        <v>173</v>
      </c>
      <c r="E497" s="183" t="s">
        <v>5</v>
      </c>
      <c r="F497" s="184" t="s">
        <v>188</v>
      </c>
      <c r="H497" s="183" t="s">
        <v>5</v>
      </c>
      <c r="L497" s="182"/>
      <c r="M497" s="185"/>
      <c r="N497" s="186"/>
      <c r="O497" s="186"/>
      <c r="P497" s="186"/>
      <c r="Q497" s="186"/>
      <c r="R497" s="186"/>
      <c r="S497" s="186"/>
      <c r="T497" s="187"/>
      <c r="AT497" s="183" t="s">
        <v>173</v>
      </c>
      <c r="AU497" s="183" t="s">
        <v>82</v>
      </c>
      <c r="AV497" s="13" t="s">
        <v>80</v>
      </c>
      <c r="AW497" s="13" t="s">
        <v>36</v>
      </c>
      <c r="AX497" s="13" t="s">
        <v>73</v>
      </c>
      <c r="AY497" s="183" t="s">
        <v>149</v>
      </c>
    </row>
    <row r="498" spans="2:65" s="12" customFormat="1">
      <c r="B498" s="172"/>
      <c r="D498" s="173" t="s">
        <v>173</v>
      </c>
      <c r="E498" s="174" t="s">
        <v>5</v>
      </c>
      <c r="F498" s="175" t="s">
        <v>725</v>
      </c>
      <c r="H498" s="176">
        <v>890.9</v>
      </c>
      <c r="L498" s="172"/>
      <c r="M498" s="177"/>
      <c r="N498" s="178"/>
      <c r="O498" s="178"/>
      <c r="P498" s="178"/>
      <c r="Q498" s="178"/>
      <c r="R498" s="178"/>
      <c r="S498" s="178"/>
      <c r="T498" s="179"/>
      <c r="AT498" s="174" t="s">
        <v>173</v>
      </c>
      <c r="AU498" s="174" t="s">
        <v>82</v>
      </c>
      <c r="AV498" s="12" t="s">
        <v>82</v>
      </c>
      <c r="AW498" s="12" t="s">
        <v>36</v>
      </c>
      <c r="AX498" s="12" t="s">
        <v>73</v>
      </c>
      <c r="AY498" s="174" t="s">
        <v>149</v>
      </c>
    </row>
    <row r="499" spans="2:65" s="12" customFormat="1">
      <c r="B499" s="172"/>
      <c r="D499" s="173" t="s">
        <v>173</v>
      </c>
      <c r="E499" s="174" t="s">
        <v>5</v>
      </c>
      <c r="F499" s="175" t="s">
        <v>726</v>
      </c>
      <c r="H499" s="176">
        <v>231</v>
      </c>
      <c r="L499" s="172"/>
      <c r="M499" s="177"/>
      <c r="N499" s="178"/>
      <c r="O499" s="178"/>
      <c r="P499" s="178"/>
      <c r="Q499" s="178"/>
      <c r="R499" s="178"/>
      <c r="S499" s="178"/>
      <c r="T499" s="179"/>
      <c r="AT499" s="174" t="s">
        <v>173</v>
      </c>
      <c r="AU499" s="174" t="s">
        <v>82</v>
      </c>
      <c r="AV499" s="12" t="s">
        <v>82</v>
      </c>
      <c r="AW499" s="12" t="s">
        <v>36</v>
      </c>
      <c r="AX499" s="12" t="s">
        <v>73</v>
      </c>
      <c r="AY499" s="174" t="s">
        <v>149</v>
      </c>
    </row>
    <row r="500" spans="2:65" s="14" customFormat="1">
      <c r="B500" s="188"/>
      <c r="D500" s="173" t="s">
        <v>173</v>
      </c>
      <c r="E500" s="189" t="s">
        <v>5</v>
      </c>
      <c r="F500" s="190" t="s">
        <v>194</v>
      </c>
      <c r="H500" s="191">
        <v>1121.9000000000001</v>
      </c>
      <c r="L500" s="188"/>
      <c r="M500" s="192"/>
      <c r="N500" s="193"/>
      <c r="O500" s="193"/>
      <c r="P500" s="193"/>
      <c r="Q500" s="193"/>
      <c r="R500" s="193"/>
      <c r="S500" s="193"/>
      <c r="T500" s="194"/>
      <c r="AT500" s="189" t="s">
        <v>173</v>
      </c>
      <c r="AU500" s="189" t="s">
        <v>82</v>
      </c>
      <c r="AV500" s="14" t="s">
        <v>156</v>
      </c>
      <c r="AW500" s="14" t="s">
        <v>36</v>
      </c>
      <c r="AX500" s="14" t="s">
        <v>80</v>
      </c>
      <c r="AY500" s="189" t="s">
        <v>149</v>
      </c>
    </row>
    <row r="501" spans="2:65" s="1" customFormat="1" ht="38.25" customHeight="1">
      <c r="B501" s="160"/>
      <c r="C501" s="161" t="s">
        <v>727</v>
      </c>
      <c r="D501" s="161" t="s">
        <v>151</v>
      </c>
      <c r="E501" s="162" t="s">
        <v>728</v>
      </c>
      <c r="F501" s="163" t="s">
        <v>729</v>
      </c>
      <c r="G501" s="164" t="s">
        <v>219</v>
      </c>
      <c r="H501" s="165">
        <v>1121.9000000000001</v>
      </c>
      <c r="I501" s="166"/>
      <c r="J501" s="166">
        <f>ROUND(I501*H501,2)</f>
        <v>0</v>
      </c>
      <c r="K501" s="163" t="s">
        <v>155</v>
      </c>
      <c r="L501" s="39"/>
      <c r="M501" s="167" t="s">
        <v>5</v>
      </c>
      <c r="N501" s="168" t="s">
        <v>44</v>
      </c>
      <c r="O501" s="169">
        <v>0.104</v>
      </c>
      <c r="P501" s="169">
        <f>O501*H501</f>
        <v>116.6776</v>
      </c>
      <c r="Q501" s="169">
        <v>3.4000000000000002E-4</v>
      </c>
      <c r="R501" s="169">
        <f>Q501*H501</f>
        <v>0.38144600000000006</v>
      </c>
      <c r="S501" s="169">
        <v>0</v>
      </c>
      <c r="T501" s="170">
        <f>S501*H501</f>
        <v>0</v>
      </c>
      <c r="AR501" s="25" t="s">
        <v>156</v>
      </c>
      <c r="AT501" s="25" t="s">
        <v>151</v>
      </c>
      <c r="AU501" s="25" t="s">
        <v>82</v>
      </c>
      <c r="AY501" s="25" t="s">
        <v>149</v>
      </c>
      <c r="BE501" s="171">
        <f>IF(N501="základní",J501,0)</f>
        <v>0</v>
      </c>
      <c r="BF501" s="171">
        <f>IF(N501="snížená",J501,0)</f>
        <v>0</v>
      </c>
      <c r="BG501" s="171">
        <f>IF(N501="zákl. přenesená",J501,0)</f>
        <v>0</v>
      </c>
      <c r="BH501" s="171">
        <f>IF(N501="sníž. přenesená",J501,0)</f>
        <v>0</v>
      </c>
      <c r="BI501" s="171">
        <f>IF(N501="nulová",J501,0)</f>
        <v>0</v>
      </c>
      <c r="BJ501" s="25" t="s">
        <v>80</v>
      </c>
      <c r="BK501" s="171">
        <f>ROUND(I501*H501,2)</f>
        <v>0</v>
      </c>
      <c r="BL501" s="25" t="s">
        <v>156</v>
      </c>
      <c r="BM501" s="25" t="s">
        <v>730</v>
      </c>
    </row>
    <row r="502" spans="2:65" s="13" customFormat="1">
      <c r="B502" s="182"/>
      <c r="D502" s="173" t="s">
        <v>173</v>
      </c>
      <c r="E502" s="183" t="s">
        <v>5</v>
      </c>
      <c r="F502" s="184" t="s">
        <v>187</v>
      </c>
      <c r="H502" s="183" t="s">
        <v>5</v>
      </c>
      <c r="L502" s="182"/>
      <c r="M502" s="185"/>
      <c r="N502" s="186"/>
      <c r="O502" s="186"/>
      <c r="P502" s="186"/>
      <c r="Q502" s="186"/>
      <c r="R502" s="186"/>
      <c r="S502" s="186"/>
      <c r="T502" s="187"/>
      <c r="AT502" s="183" t="s">
        <v>173</v>
      </c>
      <c r="AU502" s="183" t="s">
        <v>82</v>
      </c>
      <c r="AV502" s="13" t="s">
        <v>80</v>
      </c>
      <c r="AW502" s="13" t="s">
        <v>36</v>
      </c>
      <c r="AX502" s="13" t="s">
        <v>73</v>
      </c>
      <c r="AY502" s="183" t="s">
        <v>149</v>
      </c>
    </row>
    <row r="503" spans="2:65" s="13" customFormat="1">
      <c r="B503" s="182"/>
      <c r="D503" s="173" t="s">
        <v>173</v>
      </c>
      <c r="E503" s="183" t="s">
        <v>5</v>
      </c>
      <c r="F503" s="184" t="s">
        <v>188</v>
      </c>
      <c r="H503" s="183" t="s">
        <v>5</v>
      </c>
      <c r="L503" s="182"/>
      <c r="M503" s="185"/>
      <c r="N503" s="186"/>
      <c r="O503" s="186"/>
      <c r="P503" s="186"/>
      <c r="Q503" s="186"/>
      <c r="R503" s="186"/>
      <c r="S503" s="186"/>
      <c r="T503" s="187"/>
      <c r="AT503" s="183" t="s">
        <v>173</v>
      </c>
      <c r="AU503" s="183" t="s">
        <v>82</v>
      </c>
      <c r="AV503" s="13" t="s">
        <v>80</v>
      </c>
      <c r="AW503" s="13" t="s">
        <v>36</v>
      </c>
      <c r="AX503" s="13" t="s">
        <v>73</v>
      </c>
      <c r="AY503" s="183" t="s">
        <v>149</v>
      </c>
    </row>
    <row r="504" spans="2:65" s="12" customFormat="1">
      <c r="B504" s="172"/>
      <c r="D504" s="173" t="s">
        <v>173</v>
      </c>
      <c r="E504" s="174" t="s">
        <v>5</v>
      </c>
      <c r="F504" s="175" t="s">
        <v>725</v>
      </c>
      <c r="H504" s="176">
        <v>890.9</v>
      </c>
      <c r="L504" s="172"/>
      <c r="M504" s="177"/>
      <c r="N504" s="178"/>
      <c r="O504" s="178"/>
      <c r="P504" s="178"/>
      <c r="Q504" s="178"/>
      <c r="R504" s="178"/>
      <c r="S504" s="178"/>
      <c r="T504" s="179"/>
      <c r="AT504" s="174" t="s">
        <v>173</v>
      </c>
      <c r="AU504" s="174" t="s">
        <v>82</v>
      </c>
      <c r="AV504" s="12" t="s">
        <v>82</v>
      </c>
      <c r="AW504" s="12" t="s">
        <v>36</v>
      </c>
      <c r="AX504" s="12" t="s">
        <v>73</v>
      </c>
      <c r="AY504" s="174" t="s">
        <v>149</v>
      </c>
    </row>
    <row r="505" spans="2:65" s="12" customFormat="1">
      <c r="B505" s="172"/>
      <c r="D505" s="173" t="s">
        <v>173</v>
      </c>
      <c r="E505" s="174" t="s">
        <v>5</v>
      </c>
      <c r="F505" s="175" t="s">
        <v>726</v>
      </c>
      <c r="H505" s="176">
        <v>231</v>
      </c>
      <c r="L505" s="172"/>
      <c r="M505" s="177"/>
      <c r="N505" s="178"/>
      <c r="O505" s="178"/>
      <c r="P505" s="178"/>
      <c r="Q505" s="178"/>
      <c r="R505" s="178"/>
      <c r="S505" s="178"/>
      <c r="T505" s="179"/>
      <c r="AT505" s="174" t="s">
        <v>173</v>
      </c>
      <c r="AU505" s="174" t="s">
        <v>82</v>
      </c>
      <c r="AV505" s="12" t="s">
        <v>82</v>
      </c>
      <c r="AW505" s="12" t="s">
        <v>36</v>
      </c>
      <c r="AX505" s="12" t="s">
        <v>73</v>
      </c>
      <c r="AY505" s="174" t="s">
        <v>149</v>
      </c>
    </row>
    <row r="506" spans="2:65" s="14" customFormat="1">
      <c r="B506" s="188"/>
      <c r="D506" s="173" t="s">
        <v>173</v>
      </c>
      <c r="E506" s="189" t="s">
        <v>5</v>
      </c>
      <c r="F506" s="190" t="s">
        <v>194</v>
      </c>
      <c r="H506" s="191">
        <v>1121.9000000000001</v>
      </c>
      <c r="L506" s="188"/>
      <c r="M506" s="192"/>
      <c r="N506" s="193"/>
      <c r="O506" s="193"/>
      <c r="P506" s="193"/>
      <c r="Q506" s="193"/>
      <c r="R506" s="193"/>
      <c r="S506" s="193"/>
      <c r="T506" s="194"/>
      <c r="AT506" s="189" t="s">
        <v>173</v>
      </c>
      <c r="AU506" s="189" t="s">
        <v>82</v>
      </c>
      <c r="AV506" s="14" t="s">
        <v>156</v>
      </c>
      <c r="AW506" s="14" t="s">
        <v>36</v>
      </c>
      <c r="AX506" s="14" t="s">
        <v>80</v>
      </c>
      <c r="AY506" s="189" t="s">
        <v>149</v>
      </c>
    </row>
    <row r="507" spans="2:65" s="1" customFormat="1" ht="25.5" customHeight="1">
      <c r="B507" s="160"/>
      <c r="C507" s="161" t="s">
        <v>731</v>
      </c>
      <c r="D507" s="161" t="s">
        <v>151</v>
      </c>
      <c r="E507" s="162" t="s">
        <v>732</v>
      </c>
      <c r="F507" s="163" t="s">
        <v>733</v>
      </c>
      <c r="G507" s="164" t="s">
        <v>219</v>
      </c>
      <c r="H507" s="165">
        <v>1121.9000000000001</v>
      </c>
      <c r="I507" s="166"/>
      <c r="J507" s="166">
        <f>ROUND(I507*H507,2)</f>
        <v>0</v>
      </c>
      <c r="K507" s="163" t="s">
        <v>155</v>
      </c>
      <c r="L507" s="39"/>
      <c r="M507" s="167" t="s">
        <v>5</v>
      </c>
      <c r="N507" s="168" t="s">
        <v>44</v>
      </c>
      <c r="O507" s="169">
        <v>0.19600000000000001</v>
      </c>
      <c r="P507" s="169">
        <f>O507*H507</f>
        <v>219.89240000000004</v>
      </c>
      <c r="Q507" s="169">
        <v>0</v>
      </c>
      <c r="R507" s="169">
        <f>Q507*H507</f>
        <v>0</v>
      </c>
      <c r="S507" s="169">
        <v>0</v>
      </c>
      <c r="T507" s="170">
        <f>S507*H507</f>
        <v>0</v>
      </c>
      <c r="AR507" s="25" t="s">
        <v>156</v>
      </c>
      <c r="AT507" s="25" t="s">
        <v>151</v>
      </c>
      <c r="AU507" s="25" t="s">
        <v>82</v>
      </c>
      <c r="AY507" s="25" t="s">
        <v>149</v>
      </c>
      <c r="BE507" s="171">
        <f>IF(N507="základní",J507,0)</f>
        <v>0</v>
      </c>
      <c r="BF507" s="171">
        <f>IF(N507="snížená",J507,0)</f>
        <v>0</v>
      </c>
      <c r="BG507" s="171">
        <f>IF(N507="zákl. přenesená",J507,0)</f>
        <v>0</v>
      </c>
      <c r="BH507" s="171">
        <f>IF(N507="sníž. přenesená",J507,0)</f>
        <v>0</v>
      </c>
      <c r="BI507" s="171">
        <f>IF(N507="nulová",J507,0)</f>
        <v>0</v>
      </c>
      <c r="BJ507" s="25" t="s">
        <v>80</v>
      </c>
      <c r="BK507" s="171">
        <f>ROUND(I507*H507,2)</f>
        <v>0</v>
      </c>
      <c r="BL507" s="25" t="s">
        <v>156</v>
      </c>
      <c r="BM507" s="25" t="s">
        <v>734</v>
      </c>
    </row>
    <row r="508" spans="2:65" s="13" customFormat="1">
      <c r="B508" s="182"/>
      <c r="D508" s="173" t="s">
        <v>173</v>
      </c>
      <c r="E508" s="183" t="s">
        <v>5</v>
      </c>
      <c r="F508" s="184" t="s">
        <v>187</v>
      </c>
      <c r="H508" s="183" t="s">
        <v>5</v>
      </c>
      <c r="L508" s="182"/>
      <c r="M508" s="185"/>
      <c r="N508" s="186"/>
      <c r="O508" s="186"/>
      <c r="P508" s="186"/>
      <c r="Q508" s="186"/>
      <c r="R508" s="186"/>
      <c r="S508" s="186"/>
      <c r="T508" s="187"/>
      <c r="AT508" s="183" t="s">
        <v>173</v>
      </c>
      <c r="AU508" s="183" t="s">
        <v>82</v>
      </c>
      <c r="AV508" s="13" t="s">
        <v>80</v>
      </c>
      <c r="AW508" s="13" t="s">
        <v>36</v>
      </c>
      <c r="AX508" s="13" t="s">
        <v>73</v>
      </c>
      <c r="AY508" s="183" t="s">
        <v>149</v>
      </c>
    </row>
    <row r="509" spans="2:65" s="13" customFormat="1">
      <c r="B509" s="182"/>
      <c r="D509" s="173" t="s">
        <v>173</v>
      </c>
      <c r="E509" s="183" t="s">
        <v>5</v>
      </c>
      <c r="F509" s="184" t="s">
        <v>188</v>
      </c>
      <c r="H509" s="183" t="s">
        <v>5</v>
      </c>
      <c r="L509" s="182"/>
      <c r="M509" s="185"/>
      <c r="N509" s="186"/>
      <c r="O509" s="186"/>
      <c r="P509" s="186"/>
      <c r="Q509" s="186"/>
      <c r="R509" s="186"/>
      <c r="S509" s="186"/>
      <c r="T509" s="187"/>
      <c r="AT509" s="183" t="s">
        <v>173</v>
      </c>
      <c r="AU509" s="183" t="s">
        <v>82</v>
      </c>
      <c r="AV509" s="13" t="s">
        <v>80</v>
      </c>
      <c r="AW509" s="13" t="s">
        <v>36</v>
      </c>
      <c r="AX509" s="13" t="s">
        <v>73</v>
      </c>
      <c r="AY509" s="183" t="s">
        <v>149</v>
      </c>
    </row>
    <row r="510" spans="2:65" s="12" customFormat="1">
      <c r="B510" s="172"/>
      <c r="D510" s="173" t="s">
        <v>173</v>
      </c>
      <c r="E510" s="174" t="s">
        <v>5</v>
      </c>
      <c r="F510" s="175" t="s">
        <v>725</v>
      </c>
      <c r="H510" s="176">
        <v>890.9</v>
      </c>
      <c r="L510" s="172"/>
      <c r="M510" s="177"/>
      <c r="N510" s="178"/>
      <c r="O510" s="178"/>
      <c r="P510" s="178"/>
      <c r="Q510" s="178"/>
      <c r="R510" s="178"/>
      <c r="S510" s="178"/>
      <c r="T510" s="179"/>
      <c r="AT510" s="174" t="s">
        <v>173</v>
      </c>
      <c r="AU510" s="174" t="s">
        <v>82</v>
      </c>
      <c r="AV510" s="12" t="s">
        <v>82</v>
      </c>
      <c r="AW510" s="12" t="s">
        <v>36</v>
      </c>
      <c r="AX510" s="12" t="s">
        <v>73</v>
      </c>
      <c r="AY510" s="174" t="s">
        <v>149</v>
      </c>
    </row>
    <row r="511" spans="2:65" s="12" customFormat="1">
      <c r="B511" s="172"/>
      <c r="D511" s="173" t="s">
        <v>173</v>
      </c>
      <c r="E511" s="174" t="s">
        <v>5</v>
      </c>
      <c r="F511" s="175" t="s">
        <v>726</v>
      </c>
      <c r="H511" s="176">
        <v>231</v>
      </c>
      <c r="L511" s="172"/>
      <c r="M511" s="177"/>
      <c r="N511" s="178"/>
      <c r="O511" s="178"/>
      <c r="P511" s="178"/>
      <c r="Q511" s="178"/>
      <c r="R511" s="178"/>
      <c r="S511" s="178"/>
      <c r="T511" s="179"/>
      <c r="AT511" s="174" t="s">
        <v>173</v>
      </c>
      <c r="AU511" s="174" t="s">
        <v>82</v>
      </c>
      <c r="AV511" s="12" t="s">
        <v>82</v>
      </c>
      <c r="AW511" s="12" t="s">
        <v>36</v>
      </c>
      <c r="AX511" s="12" t="s">
        <v>73</v>
      </c>
      <c r="AY511" s="174" t="s">
        <v>149</v>
      </c>
    </row>
    <row r="512" spans="2:65" s="14" customFormat="1">
      <c r="B512" s="188"/>
      <c r="D512" s="173" t="s">
        <v>173</v>
      </c>
      <c r="E512" s="189" t="s">
        <v>5</v>
      </c>
      <c r="F512" s="190" t="s">
        <v>194</v>
      </c>
      <c r="H512" s="191">
        <v>1121.9000000000001</v>
      </c>
      <c r="L512" s="188"/>
      <c r="M512" s="192"/>
      <c r="N512" s="193"/>
      <c r="O512" s="193"/>
      <c r="P512" s="193"/>
      <c r="Q512" s="193"/>
      <c r="R512" s="193"/>
      <c r="S512" s="193"/>
      <c r="T512" s="194"/>
      <c r="AT512" s="189" t="s">
        <v>173</v>
      </c>
      <c r="AU512" s="189" t="s">
        <v>82</v>
      </c>
      <c r="AV512" s="14" t="s">
        <v>156</v>
      </c>
      <c r="AW512" s="14" t="s">
        <v>36</v>
      </c>
      <c r="AX512" s="14" t="s">
        <v>80</v>
      </c>
      <c r="AY512" s="189" t="s">
        <v>149</v>
      </c>
    </row>
    <row r="513" spans="2:65" s="1" customFormat="1" ht="25.5" customHeight="1">
      <c r="B513" s="160"/>
      <c r="C513" s="161" t="s">
        <v>735</v>
      </c>
      <c r="D513" s="161" t="s">
        <v>151</v>
      </c>
      <c r="E513" s="162" t="s">
        <v>736</v>
      </c>
      <c r="F513" s="163" t="s">
        <v>737</v>
      </c>
      <c r="G513" s="164" t="s">
        <v>219</v>
      </c>
      <c r="H513" s="165">
        <v>0.45</v>
      </c>
      <c r="I513" s="166"/>
      <c r="J513" s="166">
        <f>ROUND(I513*H513,2)</f>
        <v>0</v>
      </c>
      <c r="K513" s="163" t="s">
        <v>155</v>
      </c>
      <c r="L513" s="39"/>
      <c r="M513" s="167" t="s">
        <v>5</v>
      </c>
      <c r="N513" s="168" t="s">
        <v>44</v>
      </c>
      <c r="O513" s="169">
        <v>2.6</v>
      </c>
      <c r="P513" s="169">
        <f>O513*H513</f>
        <v>1.1700000000000002</v>
      </c>
      <c r="Q513" s="169">
        <v>2.82E-3</v>
      </c>
      <c r="R513" s="169">
        <f>Q513*H513</f>
        <v>1.2689999999999999E-3</v>
      </c>
      <c r="S513" s="169">
        <v>0.10100000000000001</v>
      </c>
      <c r="T513" s="170">
        <f>S513*H513</f>
        <v>4.5450000000000004E-2</v>
      </c>
      <c r="AR513" s="25" t="s">
        <v>156</v>
      </c>
      <c r="AT513" s="25" t="s">
        <v>151</v>
      </c>
      <c r="AU513" s="25" t="s">
        <v>82</v>
      </c>
      <c r="AY513" s="25" t="s">
        <v>149</v>
      </c>
      <c r="BE513" s="171">
        <f>IF(N513="základní",J513,0)</f>
        <v>0</v>
      </c>
      <c r="BF513" s="171">
        <f>IF(N513="snížená",J513,0)</f>
        <v>0</v>
      </c>
      <c r="BG513" s="171">
        <f>IF(N513="zákl. přenesená",J513,0)</f>
        <v>0</v>
      </c>
      <c r="BH513" s="171">
        <f>IF(N513="sníž. přenesená",J513,0)</f>
        <v>0</v>
      </c>
      <c r="BI513" s="171">
        <f>IF(N513="nulová",J513,0)</f>
        <v>0</v>
      </c>
      <c r="BJ513" s="25" t="s">
        <v>80</v>
      </c>
      <c r="BK513" s="171">
        <f>ROUND(I513*H513,2)</f>
        <v>0</v>
      </c>
      <c r="BL513" s="25" t="s">
        <v>156</v>
      </c>
      <c r="BM513" s="25" t="s">
        <v>738</v>
      </c>
    </row>
    <row r="514" spans="2:65" s="12" customFormat="1">
      <c r="B514" s="172"/>
      <c r="D514" s="173" t="s">
        <v>173</v>
      </c>
      <c r="E514" s="174" t="s">
        <v>5</v>
      </c>
      <c r="F514" s="175" t="s">
        <v>739</v>
      </c>
      <c r="H514" s="176">
        <v>0.45</v>
      </c>
      <c r="L514" s="172"/>
      <c r="M514" s="177"/>
      <c r="N514" s="178"/>
      <c r="O514" s="178"/>
      <c r="P514" s="178"/>
      <c r="Q514" s="178"/>
      <c r="R514" s="178"/>
      <c r="S514" s="178"/>
      <c r="T514" s="179"/>
      <c r="AT514" s="174" t="s">
        <v>173</v>
      </c>
      <c r="AU514" s="174" t="s">
        <v>82</v>
      </c>
      <c r="AV514" s="12" t="s">
        <v>82</v>
      </c>
      <c r="AW514" s="12" t="s">
        <v>36</v>
      </c>
      <c r="AX514" s="12" t="s">
        <v>80</v>
      </c>
      <c r="AY514" s="174" t="s">
        <v>149</v>
      </c>
    </row>
    <row r="515" spans="2:65" s="1" customFormat="1" ht="51" customHeight="1">
      <c r="B515" s="160"/>
      <c r="C515" s="161" t="s">
        <v>740</v>
      </c>
      <c r="D515" s="161" t="s">
        <v>151</v>
      </c>
      <c r="E515" s="162" t="s">
        <v>741</v>
      </c>
      <c r="F515" s="163" t="s">
        <v>742</v>
      </c>
      <c r="G515" s="164" t="s">
        <v>219</v>
      </c>
      <c r="H515" s="165">
        <v>54</v>
      </c>
      <c r="I515" s="166"/>
      <c r="J515" s="166">
        <f>ROUND(I515*H515,2)</f>
        <v>0</v>
      </c>
      <c r="K515" s="163" t="s">
        <v>155</v>
      </c>
      <c r="L515" s="39"/>
      <c r="M515" s="167" t="s">
        <v>5</v>
      </c>
      <c r="N515" s="168" t="s">
        <v>44</v>
      </c>
      <c r="O515" s="169">
        <v>0.124</v>
      </c>
      <c r="P515" s="169">
        <f>O515*H515</f>
        <v>6.6959999999999997</v>
      </c>
      <c r="Q515" s="169">
        <v>0</v>
      </c>
      <c r="R515" s="169">
        <f>Q515*H515</f>
        <v>0</v>
      </c>
      <c r="S515" s="169">
        <v>0</v>
      </c>
      <c r="T515" s="170">
        <f>S515*H515</f>
        <v>0</v>
      </c>
      <c r="AR515" s="25" t="s">
        <v>156</v>
      </c>
      <c r="AT515" s="25" t="s">
        <v>151</v>
      </c>
      <c r="AU515" s="25" t="s">
        <v>82</v>
      </c>
      <c r="AY515" s="25" t="s">
        <v>149</v>
      </c>
      <c r="BE515" s="171">
        <f>IF(N515="základní",J515,0)</f>
        <v>0</v>
      </c>
      <c r="BF515" s="171">
        <f>IF(N515="snížená",J515,0)</f>
        <v>0</v>
      </c>
      <c r="BG515" s="171">
        <f>IF(N515="zákl. přenesená",J515,0)</f>
        <v>0</v>
      </c>
      <c r="BH515" s="171">
        <f>IF(N515="sníž. přenesená",J515,0)</f>
        <v>0</v>
      </c>
      <c r="BI515" s="171">
        <f>IF(N515="nulová",J515,0)</f>
        <v>0</v>
      </c>
      <c r="BJ515" s="25" t="s">
        <v>80</v>
      </c>
      <c r="BK515" s="171">
        <f>ROUND(I515*H515,2)</f>
        <v>0</v>
      </c>
      <c r="BL515" s="25" t="s">
        <v>156</v>
      </c>
      <c r="BM515" s="25" t="s">
        <v>743</v>
      </c>
    </row>
    <row r="516" spans="2:65" s="13" customFormat="1">
      <c r="B516" s="182"/>
      <c r="D516" s="173" t="s">
        <v>173</v>
      </c>
      <c r="E516" s="183" t="s">
        <v>5</v>
      </c>
      <c r="F516" s="184" t="s">
        <v>744</v>
      </c>
      <c r="H516" s="183" t="s">
        <v>5</v>
      </c>
      <c r="L516" s="182"/>
      <c r="M516" s="185"/>
      <c r="N516" s="186"/>
      <c r="O516" s="186"/>
      <c r="P516" s="186"/>
      <c r="Q516" s="186"/>
      <c r="R516" s="186"/>
      <c r="S516" s="186"/>
      <c r="T516" s="187"/>
      <c r="AT516" s="183" t="s">
        <v>173</v>
      </c>
      <c r="AU516" s="183" t="s">
        <v>82</v>
      </c>
      <c r="AV516" s="13" t="s">
        <v>80</v>
      </c>
      <c r="AW516" s="13" t="s">
        <v>36</v>
      </c>
      <c r="AX516" s="13" t="s">
        <v>73</v>
      </c>
      <c r="AY516" s="183" t="s">
        <v>149</v>
      </c>
    </row>
    <row r="517" spans="2:65" s="12" customFormat="1">
      <c r="B517" s="172"/>
      <c r="D517" s="173" t="s">
        <v>173</v>
      </c>
      <c r="E517" s="174" t="s">
        <v>5</v>
      </c>
      <c r="F517" s="175" t="s">
        <v>720</v>
      </c>
      <c r="H517" s="176">
        <v>54</v>
      </c>
      <c r="L517" s="172"/>
      <c r="M517" s="177"/>
      <c r="N517" s="178"/>
      <c r="O517" s="178"/>
      <c r="P517" s="178"/>
      <c r="Q517" s="178"/>
      <c r="R517" s="178"/>
      <c r="S517" s="178"/>
      <c r="T517" s="179"/>
      <c r="AT517" s="174" t="s">
        <v>173</v>
      </c>
      <c r="AU517" s="174" t="s">
        <v>82</v>
      </c>
      <c r="AV517" s="12" t="s">
        <v>82</v>
      </c>
      <c r="AW517" s="12" t="s">
        <v>36</v>
      </c>
      <c r="AX517" s="12" t="s">
        <v>80</v>
      </c>
      <c r="AY517" s="174" t="s">
        <v>149</v>
      </c>
    </row>
    <row r="518" spans="2:65" s="11" customFormat="1" ht="29.85" customHeight="1">
      <c r="B518" s="148"/>
      <c r="D518" s="149" t="s">
        <v>72</v>
      </c>
      <c r="E518" s="158" t="s">
        <v>745</v>
      </c>
      <c r="F518" s="158" t="s">
        <v>746</v>
      </c>
      <c r="J518" s="159">
        <f>BK518</f>
        <v>0</v>
      </c>
      <c r="L518" s="148"/>
      <c r="M518" s="152"/>
      <c r="N518" s="153"/>
      <c r="O518" s="153"/>
      <c r="P518" s="154">
        <f>SUM(P519:P551)</f>
        <v>105.00547399999999</v>
      </c>
      <c r="Q518" s="153"/>
      <c r="R518" s="154">
        <f>SUM(R519:R551)</f>
        <v>0</v>
      </c>
      <c r="S518" s="153"/>
      <c r="T518" s="155">
        <f>SUM(T519:T551)</f>
        <v>0</v>
      </c>
      <c r="AR518" s="149" t="s">
        <v>80</v>
      </c>
      <c r="AT518" s="156" t="s">
        <v>72</v>
      </c>
      <c r="AU518" s="156" t="s">
        <v>80</v>
      </c>
      <c r="AY518" s="149" t="s">
        <v>149</v>
      </c>
      <c r="BK518" s="157">
        <f>SUM(BK519:BK551)</f>
        <v>0</v>
      </c>
    </row>
    <row r="519" spans="2:65" s="1" customFormat="1" ht="25.5" customHeight="1">
      <c r="B519" s="160"/>
      <c r="C519" s="161" t="s">
        <v>747</v>
      </c>
      <c r="D519" s="161" t="s">
        <v>151</v>
      </c>
      <c r="E519" s="162" t="s">
        <v>748</v>
      </c>
      <c r="F519" s="163" t="s">
        <v>749</v>
      </c>
      <c r="G519" s="164" t="s">
        <v>400</v>
      </c>
      <c r="H519" s="165">
        <v>949.00300000000004</v>
      </c>
      <c r="I519" s="166"/>
      <c r="J519" s="166">
        <f>ROUND(I519*H519,2)</f>
        <v>0</v>
      </c>
      <c r="K519" s="163" t="s">
        <v>155</v>
      </c>
      <c r="L519" s="39"/>
      <c r="M519" s="167" t="s">
        <v>5</v>
      </c>
      <c r="N519" s="168" t="s">
        <v>44</v>
      </c>
      <c r="O519" s="169">
        <v>0.03</v>
      </c>
      <c r="P519" s="169">
        <f>O519*H519</f>
        <v>28.470089999999999</v>
      </c>
      <c r="Q519" s="169">
        <v>0</v>
      </c>
      <c r="R519" s="169">
        <f>Q519*H519</f>
        <v>0</v>
      </c>
      <c r="S519" s="169">
        <v>0</v>
      </c>
      <c r="T519" s="170">
        <f>S519*H519</f>
        <v>0</v>
      </c>
      <c r="AR519" s="25" t="s">
        <v>156</v>
      </c>
      <c r="AT519" s="25" t="s">
        <v>151</v>
      </c>
      <c r="AU519" s="25" t="s">
        <v>82</v>
      </c>
      <c r="AY519" s="25" t="s">
        <v>149</v>
      </c>
      <c r="BE519" s="171">
        <f>IF(N519="základní",J519,0)</f>
        <v>0</v>
      </c>
      <c r="BF519" s="171">
        <f>IF(N519="snížená",J519,0)</f>
        <v>0</v>
      </c>
      <c r="BG519" s="171">
        <f>IF(N519="zákl. přenesená",J519,0)</f>
        <v>0</v>
      </c>
      <c r="BH519" s="171">
        <f>IF(N519="sníž. přenesená",J519,0)</f>
        <v>0</v>
      </c>
      <c r="BI519" s="171">
        <f>IF(N519="nulová",J519,0)</f>
        <v>0</v>
      </c>
      <c r="BJ519" s="25" t="s">
        <v>80</v>
      </c>
      <c r="BK519" s="171">
        <f>ROUND(I519*H519,2)</f>
        <v>0</v>
      </c>
      <c r="BL519" s="25" t="s">
        <v>156</v>
      </c>
      <c r="BM519" s="25" t="s">
        <v>750</v>
      </c>
    </row>
    <row r="520" spans="2:65" s="13" customFormat="1">
      <c r="B520" s="182"/>
      <c r="D520" s="173" t="s">
        <v>173</v>
      </c>
      <c r="E520" s="183" t="s">
        <v>5</v>
      </c>
      <c r="F520" s="184" t="s">
        <v>751</v>
      </c>
      <c r="H520" s="183" t="s">
        <v>5</v>
      </c>
      <c r="L520" s="182"/>
      <c r="M520" s="185"/>
      <c r="N520" s="186"/>
      <c r="O520" s="186"/>
      <c r="P520" s="186"/>
      <c r="Q520" s="186"/>
      <c r="R520" s="186"/>
      <c r="S520" s="186"/>
      <c r="T520" s="187"/>
      <c r="AT520" s="183" t="s">
        <v>173</v>
      </c>
      <c r="AU520" s="183" t="s">
        <v>82</v>
      </c>
      <c r="AV520" s="13" t="s">
        <v>80</v>
      </c>
      <c r="AW520" s="13" t="s">
        <v>36</v>
      </c>
      <c r="AX520" s="13" t="s">
        <v>73</v>
      </c>
      <c r="AY520" s="183" t="s">
        <v>149</v>
      </c>
    </row>
    <row r="521" spans="2:65" s="12" customFormat="1">
      <c r="B521" s="172"/>
      <c r="D521" s="173" t="s">
        <v>173</v>
      </c>
      <c r="E521" s="174" t="s">
        <v>5</v>
      </c>
      <c r="F521" s="175" t="s">
        <v>752</v>
      </c>
      <c r="H521" s="176">
        <v>284.197</v>
      </c>
      <c r="L521" s="172"/>
      <c r="M521" s="177"/>
      <c r="N521" s="178"/>
      <c r="O521" s="178"/>
      <c r="P521" s="178"/>
      <c r="Q521" s="178"/>
      <c r="R521" s="178"/>
      <c r="S521" s="178"/>
      <c r="T521" s="179"/>
      <c r="AT521" s="174" t="s">
        <v>173</v>
      </c>
      <c r="AU521" s="174" t="s">
        <v>82</v>
      </c>
      <c r="AV521" s="12" t="s">
        <v>82</v>
      </c>
      <c r="AW521" s="12" t="s">
        <v>36</v>
      </c>
      <c r="AX521" s="12" t="s">
        <v>73</v>
      </c>
      <c r="AY521" s="174" t="s">
        <v>149</v>
      </c>
    </row>
    <row r="522" spans="2:65" s="12" customFormat="1">
      <c r="B522" s="172"/>
      <c r="D522" s="173" t="s">
        <v>173</v>
      </c>
      <c r="E522" s="174" t="s">
        <v>5</v>
      </c>
      <c r="F522" s="175" t="s">
        <v>753</v>
      </c>
      <c r="H522" s="176">
        <v>73.688999999999993</v>
      </c>
      <c r="L522" s="172"/>
      <c r="M522" s="177"/>
      <c r="N522" s="178"/>
      <c r="O522" s="178"/>
      <c r="P522" s="178"/>
      <c r="Q522" s="178"/>
      <c r="R522" s="178"/>
      <c r="S522" s="178"/>
      <c r="T522" s="179"/>
      <c r="AT522" s="174" t="s">
        <v>173</v>
      </c>
      <c r="AU522" s="174" t="s">
        <v>82</v>
      </c>
      <c r="AV522" s="12" t="s">
        <v>82</v>
      </c>
      <c r="AW522" s="12" t="s">
        <v>36</v>
      </c>
      <c r="AX522" s="12" t="s">
        <v>73</v>
      </c>
      <c r="AY522" s="174" t="s">
        <v>149</v>
      </c>
    </row>
    <row r="523" spans="2:65" s="15" customFormat="1">
      <c r="B523" s="195"/>
      <c r="D523" s="173" t="s">
        <v>173</v>
      </c>
      <c r="E523" s="196" t="s">
        <v>5</v>
      </c>
      <c r="F523" s="197" t="s">
        <v>284</v>
      </c>
      <c r="H523" s="198">
        <v>357.88600000000002</v>
      </c>
      <c r="L523" s="195"/>
      <c r="M523" s="199"/>
      <c r="N523" s="200"/>
      <c r="O523" s="200"/>
      <c r="P523" s="200"/>
      <c r="Q523" s="200"/>
      <c r="R523" s="200"/>
      <c r="S523" s="200"/>
      <c r="T523" s="201"/>
      <c r="AT523" s="196" t="s">
        <v>173</v>
      </c>
      <c r="AU523" s="196" t="s">
        <v>82</v>
      </c>
      <c r="AV523" s="15" t="s">
        <v>161</v>
      </c>
      <c r="AW523" s="15" t="s">
        <v>36</v>
      </c>
      <c r="AX523" s="15" t="s">
        <v>73</v>
      </c>
      <c r="AY523" s="196" t="s">
        <v>149</v>
      </c>
    </row>
    <row r="524" spans="2:65" s="13" customFormat="1">
      <c r="B524" s="182"/>
      <c r="D524" s="173" t="s">
        <v>173</v>
      </c>
      <c r="E524" s="183" t="s">
        <v>5</v>
      </c>
      <c r="F524" s="184" t="s">
        <v>754</v>
      </c>
      <c r="H524" s="183" t="s">
        <v>5</v>
      </c>
      <c r="L524" s="182"/>
      <c r="M524" s="185"/>
      <c r="N524" s="186"/>
      <c r="O524" s="186"/>
      <c r="P524" s="186"/>
      <c r="Q524" s="186"/>
      <c r="R524" s="186"/>
      <c r="S524" s="186"/>
      <c r="T524" s="187"/>
      <c r="AT524" s="183" t="s">
        <v>173</v>
      </c>
      <c r="AU524" s="183" t="s">
        <v>82</v>
      </c>
      <c r="AV524" s="13" t="s">
        <v>80</v>
      </c>
      <c r="AW524" s="13" t="s">
        <v>36</v>
      </c>
      <c r="AX524" s="13" t="s">
        <v>73</v>
      </c>
      <c r="AY524" s="183" t="s">
        <v>149</v>
      </c>
    </row>
    <row r="525" spans="2:65" s="12" customFormat="1">
      <c r="B525" s="172"/>
      <c r="D525" s="173" t="s">
        <v>173</v>
      </c>
      <c r="E525" s="174" t="s">
        <v>5</v>
      </c>
      <c r="F525" s="175" t="s">
        <v>755</v>
      </c>
      <c r="H525" s="176">
        <v>368.7</v>
      </c>
      <c r="L525" s="172"/>
      <c r="M525" s="177"/>
      <c r="N525" s="178"/>
      <c r="O525" s="178"/>
      <c r="P525" s="178"/>
      <c r="Q525" s="178"/>
      <c r="R525" s="178"/>
      <c r="S525" s="178"/>
      <c r="T525" s="179"/>
      <c r="AT525" s="174" t="s">
        <v>173</v>
      </c>
      <c r="AU525" s="174" t="s">
        <v>82</v>
      </c>
      <c r="AV525" s="12" t="s">
        <v>82</v>
      </c>
      <c r="AW525" s="12" t="s">
        <v>36</v>
      </c>
      <c r="AX525" s="12" t="s">
        <v>73</v>
      </c>
      <c r="AY525" s="174" t="s">
        <v>149</v>
      </c>
    </row>
    <row r="526" spans="2:65" s="12" customFormat="1">
      <c r="B526" s="172"/>
      <c r="D526" s="173" t="s">
        <v>173</v>
      </c>
      <c r="E526" s="174" t="s">
        <v>5</v>
      </c>
      <c r="F526" s="175" t="s">
        <v>756</v>
      </c>
      <c r="H526" s="176">
        <v>135.75</v>
      </c>
      <c r="L526" s="172"/>
      <c r="M526" s="177"/>
      <c r="N526" s="178"/>
      <c r="O526" s="178"/>
      <c r="P526" s="178"/>
      <c r="Q526" s="178"/>
      <c r="R526" s="178"/>
      <c r="S526" s="178"/>
      <c r="T526" s="179"/>
      <c r="AT526" s="174" t="s">
        <v>173</v>
      </c>
      <c r="AU526" s="174" t="s">
        <v>82</v>
      </c>
      <c r="AV526" s="12" t="s">
        <v>82</v>
      </c>
      <c r="AW526" s="12" t="s">
        <v>36</v>
      </c>
      <c r="AX526" s="12" t="s">
        <v>73</v>
      </c>
      <c r="AY526" s="174" t="s">
        <v>149</v>
      </c>
    </row>
    <row r="527" spans="2:65" s="12" customFormat="1">
      <c r="B527" s="172"/>
      <c r="D527" s="173" t="s">
        <v>173</v>
      </c>
      <c r="E527" s="174" t="s">
        <v>5</v>
      </c>
      <c r="F527" s="175" t="s">
        <v>757</v>
      </c>
      <c r="H527" s="176">
        <v>86.667000000000002</v>
      </c>
      <c r="L527" s="172"/>
      <c r="M527" s="177"/>
      <c r="N527" s="178"/>
      <c r="O527" s="178"/>
      <c r="P527" s="178"/>
      <c r="Q527" s="178"/>
      <c r="R527" s="178"/>
      <c r="S527" s="178"/>
      <c r="T527" s="179"/>
      <c r="AT527" s="174" t="s">
        <v>173</v>
      </c>
      <c r="AU527" s="174" t="s">
        <v>82</v>
      </c>
      <c r="AV527" s="12" t="s">
        <v>82</v>
      </c>
      <c r="AW527" s="12" t="s">
        <v>36</v>
      </c>
      <c r="AX527" s="12" t="s">
        <v>73</v>
      </c>
      <c r="AY527" s="174" t="s">
        <v>149</v>
      </c>
    </row>
    <row r="528" spans="2:65" s="14" customFormat="1">
      <c r="B528" s="188"/>
      <c r="D528" s="173" t="s">
        <v>173</v>
      </c>
      <c r="E528" s="189" t="s">
        <v>5</v>
      </c>
      <c r="F528" s="190" t="s">
        <v>194</v>
      </c>
      <c r="H528" s="191">
        <v>949.00300000000004</v>
      </c>
      <c r="L528" s="188"/>
      <c r="M528" s="192"/>
      <c r="N528" s="193"/>
      <c r="O528" s="193"/>
      <c r="P528" s="193"/>
      <c r="Q528" s="193"/>
      <c r="R528" s="193"/>
      <c r="S528" s="193"/>
      <c r="T528" s="194"/>
      <c r="AT528" s="189" t="s">
        <v>173</v>
      </c>
      <c r="AU528" s="189" t="s">
        <v>82</v>
      </c>
      <c r="AV528" s="14" t="s">
        <v>156</v>
      </c>
      <c r="AW528" s="14" t="s">
        <v>36</v>
      </c>
      <c r="AX528" s="14" t="s">
        <v>80</v>
      </c>
      <c r="AY528" s="189" t="s">
        <v>149</v>
      </c>
    </row>
    <row r="529" spans="2:65" s="1" customFormat="1" ht="25.5" customHeight="1">
      <c r="B529" s="160"/>
      <c r="C529" s="161" t="s">
        <v>758</v>
      </c>
      <c r="D529" s="161" t="s">
        <v>151</v>
      </c>
      <c r="E529" s="162" t="s">
        <v>759</v>
      </c>
      <c r="F529" s="163" t="s">
        <v>760</v>
      </c>
      <c r="G529" s="164" t="s">
        <v>400</v>
      </c>
      <c r="H529" s="165">
        <v>9815.7549999999992</v>
      </c>
      <c r="I529" s="166"/>
      <c r="J529" s="166">
        <f>ROUND(I529*H529,2)</f>
        <v>0</v>
      </c>
      <c r="K529" s="163" t="s">
        <v>155</v>
      </c>
      <c r="L529" s="39"/>
      <c r="M529" s="167" t="s">
        <v>5</v>
      </c>
      <c r="N529" s="168" t="s">
        <v>44</v>
      </c>
      <c r="O529" s="169">
        <v>2E-3</v>
      </c>
      <c r="P529" s="169">
        <f>O529*H529</f>
        <v>19.631509999999999</v>
      </c>
      <c r="Q529" s="169">
        <v>0</v>
      </c>
      <c r="R529" s="169">
        <f>Q529*H529</f>
        <v>0</v>
      </c>
      <c r="S529" s="169">
        <v>0</v>
      </c>
      <c r="T529" s="170">
        <f>S529*H529</f>
        <v>0</v>
      </c>
      <c r="AR529" s="25" t="s">
        <v>156</v>
      </c>
      <c r="AT529" s="25" t="s">
        <v>151</v>
      </c>
      <c r="AU529" s="25" t="s">
        <v>82</v>
      </c>
      <c r="AY529" s="25" t="s">
        <v>149</v>
      </c>
      <c r="BE529" s="171">
        <f>IF(N529="základní",J529,0)</f>
        <v>0</v>
      </c>
      <c r="BF529" s="171">
        <f>IF(N529="snížená",J529,0)</f>
        <v>0</v>
      </c>
      <c r="BG529" s="171">
        <f>IF(N529="zákl. přenesená",J529,0)</f>
        <v>0</v>
      </c>
      <c r="BH529" s="171">
        <f>IF(N529="sníž. přenesená",J529,0)</f>
        <v>0</v>
      </c>
      <c r="BI529" s="171">
        <f>IF(N529="nulová",J529,0)</f>
        <v>0</v>
      </c>
      <c r="BJ529" s="25" t="s">
        <v>80</v>
      </c>
      <c r="BK529" s="171">
        <f>ROUND(I529*H529,2)</f>
        <v>0</v>
      </c>
      <c r="BL529" s="25" t="s">
        <v>156</v>
      </c>
      <c r="BM529" s="25" t="s">
        <v>761</v>
      </c>
    </row>
    <row r="530" spans="2:65" s="13" customFormat="1">
      <c r="B530" s="182"/>
      <c r="D530" s="173" t="s">
        <v>173</v>
      </c>
      <c r="E530" s="183" t="s">
        <v>5</v>
      </c>
      <c r="F530" s="184" t="s">
        <v>762</v>
      </c>
      <c r="H530" s="183" t="s">
        <v>5</v>
      </c>
      <c r="L530" s="182"/>
      <c r="M530" s="185"/>
      <c r="N530" s="186"/>
      <c r="O530" s="186"/>
      <c r="P530" s="186"/>
      <c r="Q530" s="186"/>
      <c r="R530" s="186"/>
      <c r="S530" s="186"/>
      <c r="T530" s="187"/>
      <c r="AT530" s="183" t="s">
        <v>173</v>
      </c>
      <c r="AU530" s="183" t="s">
        <v>82</v>
      </c>
      <c r="AV530" s="13" t="s">
        <v>80</v>
      </c>
      <c r="AW530" s="13" t="s">
        <v>36</v>
      </c>
      <c r="AX530" s="13" t="s">
        <v>73</v>
      </c>
      <c r="AY530" s="183" t="s">
        <v>149</v>
      </c>
    </row>
    <row r="531" spans="2:65" s="12" customFormat="1">
      <c r="B531" s="172"/>
      <c r="D531" s="173" t="s">
        <v>173</v>
      </c>
      <c r="E531" s="174" t="s">
        <v>5</v>
      </c>
      <c r="F531" s="175" t="s">
        <v>752</v>
      </c>
      <c r="H531" s="176">
        <v>284.197</v>
      </c>
      <c r="L531" s="172"/>
      <c r="M531" s="177"/>
      <c r="N531" s="178"/>
      <c r="O531" s="178"/>
      <c r="P531" s="178"/>
      <c r="Q531" s="178"/>
      <c r="R531" s="178"/>
      <c r="S531" s="178"/>
      <c r="T531" s="179"/>
      <c r="AT531" s="174" t="s">
        <v>173</v>
      </c>
      <c r="AU531" s="174" t="s">
        <v>82</v>
      </c>
      <c r="AV531" s="12" t="s">
        <v>82</v>
      </c>
      <c r="AW531" s="12" t="s">
        <v>36</v>
      </c>
      <c r="AX531" s="12" t="s">
        <v>73</v>
      </c>
      <c r="AY531" s="174" t="s">
        <v>149</v>
      </c>
    </row>
    <row r="532" spans="2:65" s="12" customFormat="1">
      <c r="B532" s="172"/>
      <c r="D532" s="173" t="s">
        <v>173</v>
      </c>
      <c r="E532" s="174" t="s">
        <v>5</v>
      </c>
      <c r="F532" s="175" t="s">
        <v>753</v>
      </c>
      <c r="H532" s="176">
        <v>73.688999999999993</v>
      </c>
      <c r="L532" s="172"/>
      <c r="M532" s="177"/>
      <c r="N532" s="178"/>
      <c r="O532" s="178"/>
      <c r="P532" s="178"/>
      <c r="Q532" s="178"/>
      <c r="R532" s="178"/>
      <c r="S532" s="178"/>
      <c r="T532" s="179"/>
      <c r="AT532" s="174" t="s">
        <v>173</v>
      </c>
      <c r="AU532" s="174" t="s">
        <v>82</v>
      </c>
      <c r="AV532" s="12" t="s">
        <v>82</v>
      </c>
      <c r="AW532" s="12" t="s">
        <v>36</v>
      </c>
      <c r="AX532" s="12" t="s">
        <v>73</v>
      </c>
      <c r="AY532" s="174" t="s">
        <v>149</v>
      </c>
    </row>
    <row r="533" spans="2:65" s="15" customFormat="1">
      <c r="B533" s="195"/>
      <c r="D533" s="173" t="s">
        <v>173</v>
      </c>
      <c r="E533" s="196" t="s">
        <v>5</v>
      </c>
      <c r="F533" s="197" t="s">
        <v>284</v>
      </c>
      <c r="H533" s="198">
        <v>357.88600000000002</v>
      </c>
      <c r="L533" s="195"/>
      <c r="M533" s="199"/>
      <c r="N533" s="200"/>
      <c r="O533" s="200"/>
      <c r="P533" s="200"/>
      <c r="Q533" s="200"/>
      <c r="R533" s="200"/>
      <c r="S533" s="200"/>
      <c r="T533" s="201"/>
      <c r="AT533" s="196" t="s">
        <v>173</v>
      </c>
      <c r="AU533" s="196" t="s">
        <v>82</v>
      </c>
      <c r="AV533" s="15" t="s">
        <v>161</v>
      </c>
      <c r="AW533" s="15" t="s">
        <v>36</v>
      </c>
      <c r="AX533" s="15" t="s">
        <v>73</v>
      </c>
      <c r="AY533" s="196" t="s">
        <v>149</v>
      </c>
    </row>
    <row r="534" spans="2:65" s="13" customFormat="1">
      <c r="B534" s="182"/>
      <c r="D534" s="173" t="s">
        <v>173</v>
      </c>
      <c r="E534" s="183" t="s">
        <v>5</v>
      </c>
      <c r="F534" s="184" t="s">
        <v>763</v>
      </c>
      <c r="H534" s="183" t="s">
        <v>5</v>
      </c>
      <c r="L534" s="182"/>
      <c r="M534" s="185"/>
      <c r="N534" s="186"/>
      <c r="O534" s="186"/>
      <c r="P534" s="186"/>
      <c r="Q534" s="186"/>
      <c r="R534" s="186"/>
      <c r="S534" s="186"/>
      <c r="T534" s="187"/>
      <c r="AT534" s="183" t="s">
        <v>173</v>
      </c>
      <c r="AU534" s="183" t="s">
        <v>82</v>
      </c>
      <c r="AV534" s="13" t="s">
        <v>80</v>
      </c>
      <c r="AW534" s="13" t="s">
        <v>36</v>
      </c>
      <c r="AX534" s="13" t="s">
        <v>73</v>
      </c>
      <c r="AY534" s="183" t="s">
        <v>149</v>
      </c>
    </row>
    <row r="535" spans="2:65" s="12" customFormat="1">
      <c r="B535" s="172"/>
      <c r="D535" s="173" t="s">
        <v>173</v>
      </c>
      <c r="E535" s="174" t="s">
        <v>5</v>
      </c>
      <c r="F535" s="175" t="s">
        <v>764</v>
      </c>
      <c r="H535" s="176">
        <v>5899.2030000000004</v>
      </c>
      <c r="L535" s="172"/>
      <c r="M535" s="177"/>
      <c r="N535" s="178"/>
      <c r="O535" s="178"/>
      <c r="P535" s="178"/>
      <c r="Q535" s="178"/>
      <c r="R535" s="178"/>
      <c r="S535" s="178"/>
      <c r="T535" s="179"/>
      <c r="AT535" s="174" t="s">
        <v>173</v>
      </c>
      <c r="AU535" s="174" t="s">
        <v>82</v>
      </c>
      <c r="AV535" s="12" t="s">
        <v>82</v>
      </c>
      <c r="AW535" s="12" t="s">
        <v>36</v>
      </c>
      <c r="AX535" s="12" t="s">
        <v>73</v>
      </c>
      <c r="AY535" s="174" t="s">
        <v>149</v>
      </c>
    </row>
    <row r="536" spans="2:65" s="12" customFormat="1">
      <c r="B536" s="172"/>
      <c r="D536" s="173" t="s">
        <v>173</v>
      </c>
      <c r="E536" s="174" t="s">
        <v>5</v>
      </c>
      <c r="F536" s="175" t="s">
        <v>765</v>
      </c>
      <c r="H536" s="176">
        <v>2171.998</v>
      </c>
      <c r="L536" s="172"/>
      <c r="M536" s="177"/>
      <c r="N536" s="178"/>
      <c r="O536" s="178"/>
      <c r="P536" s="178"/>
      <c r="Q536" s="178"/>
      <c r="R536" s="178"/>
      <c r="S536" s="178"/>
      <c r="T536" s="179"/>
      <c r="AT536" s="174" t="s">
        <v>173</v>
      </c>
      <c r="AU536" s="174" t="s">
        <v>82</v>
      </c>
      <c r="AV536" s="12" t="s">
        <v>82</v>
      </c>
      <c r="AW536" s="12" t="s">
        <v>36</v>
      </c>
      <c r="AX536" s="12" t="s">
        <v>73</v>
      </c>
      <c r="AY536" s="174" t="s">
        <v>149</v>
      </c>
    </row>
    <row r="537" spans="2:65" s="12" customFormat="1">
      <c r="B537" s="172"/>
      <c r="D537" s="173" t="s">
        <v>173</v>
      </c>
      <c r="E537" s="174" t="s">
        <v>5</v>
      </c>
      <c r="F537" s="175" t="s">
        <v>766</v>
      </c>
      <c r="H537" s="176">
        <v>1386.6679999999999</v>
      </c>
      <c r="L537" s="172"/>
      <c r="M537" s="177"/>
      <c r="N537" s="178"/>
      <c r="O537" s="178"/>
      <c r="P537" s="178"/>
      <c r="Q537" s="178"/>
      <c r="R537" s="178"/>
      <c r="S537" s="178"/>
      <c r="T537" s="179"/>
      <c r="AT537" s="174" t="s">
        <v>173</v>
      </c>
      <c r="AU537" s="174" t="s">
        <v>82</v>
      </c>
      <c r="AV537" s="12" t="s">
        <v>82</v>
      </c>
      <c r="AW537" s="12" t="s">
        <v>36</v>
      </c>
      <c r="AX537" s="12" t="s">
        <v>73</v>
      </c>
      <c r="AY537" s="174" t="s">
        <v>149</v>
      </c>
    </row>
    <row r="538" spans="2:65" s="14" customFormat="1">
      <c r="B538" s="188"/>
      <c r="D538" s="173" t="s">
        <v>173</v>
      </c>
      <c r="E538" s="189" t="s">
        <v>5</v>
      </c>
      <c r="F538" s="190" t="s">
        <v>194</v>
      </c>
      <c r="H538" s="191">
        <v>9815.7549999999992</v>
      </c>
      <c r="L538" s="188"/>
      <c r="M538" s="192"/>
      <c r="N538" s="193"/>
      <c r="O538" s="193"/>
      <c r="P538" s="193"/>
      <c r="Q538" s="193"/>
      <c r="R538" s="193"/>
      <c r="S538" s="193"/>
      <c r="T538" s="194"/>
      <c r="AT538" s="189" t="s">
        <v>173</v>
      </c>
      <c r="AU538" s="189" t="s">
        <v>82</v>
      </c>
      <c r="AV538" s="14" t="s">
        <v>156</v>
      </c>
      <c r="AW538" s="14" t="s">
        <v>36</v>
      </c>
      <c r="AX538" s="14" t="s">
        <v>80</v>
      </c>
      <c r="AY538" s="189" t="s">
        <v>149</v>
      </c>
    </row>
    <row r="539" spans="2:65" s="1" customFormat="1" ht="16.5" customHeight="1">
      <c r="B539" s="160"/>
      <c r="C539" s="161" t="s">
        <v>767</v>
      </c>
      <c r="D539" s="161" t="s">
        <v>151</v>
      </c>
      <c r="E539" s="162" t="s">
        <v>768</v>
      </c>
      <c r="F539" s="163" t="s">
        <v>769</v>
      </c>
      <c r="G539" s="164" t="s">
        <v>400</v>
      </c>
      <c r="H539" s="165">
        <v>357.88600000000002</v>
      </c>
      <c r="I539" s="166"/>
      <c r="J539" s="166">
        <f>ROUND(I539*H539,2)</f>
        <v>0</v>
      </c>
      <c r="K539" s="163" t="s">
        <v>155</v>
      </c>
      <c r="L539" s="39"/>
      <c r="M539" s="167" t="s">
        <v>5</v>
      </c>
      <c r="N539" s="168" t="s">
        <v>44</v>
      </c>
      <c r="O539" s="169">
        <v>0.159</v>
      </c>
      <c r="P539" s="169">
        <f>O539*H539</f>
        <v>56.903874000000002</v>
      </c>
      <c r="Q539" s="169">
        <v>0</v>
      </c>
      <c r="R539" s="169">
        <f>Q539*H539</f>
        <v>0</v>
      </c>
      <c r="S539" s="169">
        <v>0</v>
      </c>
      <c r="T539" s="170">
        <f>S539*H539</f>
        <v>0</v>
      </c>
      <c r="AR539" s="25" t="s">
        <v>156</v>
      </c>
      <c r="AT539" s="25" t="s">
        <v>151</v>
      </c>
      <c r="AU539" s="25" t="s">
        <v>82</v>
      </c>
      <c r="AY539" s="25" t="s">
        <v>149</v>
      </c>
      <c r="BE539" s="171">
        <f>IF(N539="základní",J539,0)</f>
        <v>0</v>
      </c>
      <c r="BF539" s="171">
        <f>IF(N539="snížená",J539,0)</f>
        <v>0</v>
      </c>
      <c r="BG539" s="171">
        <f>IF(N539="zákl. přenesená",J539,0)</f>
        <v>0</v>
      </c>
      <c r="BH539" s="171">
        <f>IF(N539="sníž. přenesená",J539,0)</f>
        <v>0</v>
      </c>
      <c r="BI539" s="171">
        <f>IF(N539="nulová",J539,0)</f>
        <v>0</v>
      </c>
      <c r="BJ539" s="25" t="s">
        <v>80</v>
      </c>
      <c r="BK539" s="171">
        <f>ROUND(I539*H539,2)</f>
        <v>0</v>
      </c>
      <c r="BL539" s="25" t="s">
        <v>156</v>
      </c>
      <c r="BM539" s="25" t="s">
        <v>770</v>
      </c>
    </row>
    <row r="540" spans="2:65" s="13" customFormat="1">
      <c r="B540" s="182"/>
      <c r="D540" s="173" t="s">
        <v>173</v>
      </c>
      <c r="E540" s="183" t="s">
        <v>5</v>
      </c>
      <c r="F540" s="184" t="s">
        <v>762</v>
      </c>
      <c r="H540" s="183" t="s">
        <v>5</v>
      </c>
      <c r="L540" s="182"/>
      <c r="M540" s="185"/>
      <c r="N540" s="186"/>
      <c r="O540" s="186"/>
      <c r="P540" s="186"/>
      <c r="Q540" s="186"/>
      <c r="R540" s="186"/>
      <c r="S540" s="186"/>
      <c r="T540" s="187"/>
      <c r="AT540" s="183" t="s">
        <v>173</v>
      </c>
      <c r="AU540" s="183" t="s">
        <v>82</v>
      </c>
      <c r="AV540" s="13" t="s">
        <v>80</v>
      </c>
      <c r="AW540" s="13" t="s">
        <v>36</v>
      </c>
      <c r="AX540" s="13" t="s">
        <v>73</v>
      </c>
      <c r="AY540" s="183" t="s">
        <v>149</v>
      </c>
    </row>
    <row r="541" spans="2:65" s="12" customFormat="1">
      <c r="B541" s="172"/>
      <c r="D541" s="173" t="s">
        <v>173</v>
      </c>
      <c r="E541" s="174" t="s">
        <v>5</v>
      </c>
      <c r="F541" s="175" t="s">
        <v>752</v>
      </c>
      <c r="H541" s="176">
        <v>284.197</v>
      </c>
      <c r="L541" s="172"/>
      <c r="M541" s="177"/>
      <c r="N541" s="178"/>
      <c r="O541" s="178"/>
      <c r="P541" s="178"/>
      <c r="Q541" s="178"/>
      <c r="R541" s="178"/>
      <c r="S541" s="178"/>
      <c r="T541" s="179"/>
      <c r="AT541" s="174" t="s">
        <v>173</v>
      </c>
      <c r="AU541" s="174" t="s">
        <v>82</v>
      </c>
      <c r="AV541" s="12" t="s">
        <v>82</v>
      </c>
      <c r="AW541" s="12" t="s">
        <v>36</v>
      </c>
      <c r="AX541" s="12" t="s">
        <v>73</v>
      </c>
      <c r="AY541" s="174" t="s">
        <v>149</v>
      </c>
    </row>
    <row r="542" spans="2:65" s="12" customFormat="1">
      <c r="B542" s="172"/>
      <c r="D542" s="173" t="s">
        <v>173</v>
      </c>
      <c r="E542" s="174" t="s">
        <v>5</v>
      </c>
      <c r="F542" s="175" t="s">
        <v>753</v>
      </c>
      <c r="H542" s="176">
        <v>73.688999999999993</v>
      </c>
      <c r="L542" s="172"/>
      <c r="M542" s="177"/>
      <c r="N542" s="178"/>
      <c r="O542" s="178"/>
      <c r="P542" s="178"/>
      <c r="Q542" s="178"/>
      <c r="R542" s="178"/>
      <c r="S542" s="178"/>
      <c r="T542" s="179"/>
      <c r="AT542" s="174" t="s">
        <v>173</v>
      </c>
      <c r="AU542" s="174" t="s">
        <v>82</v>
      </c>
      <c r="AV542" s="12" t="s">
        <v>82</v>
      </c>
      <c r="AW542" s="12" t="s">
        <v>36</v>
      </c>
      <c r="AX542" s="12" t="s">
        <v>73</v>
      </c>
      <c r="AY542" s="174" t="s">
        <v>149</v>
      </c>
    </row>
    <row r="543" spans="2:65" s="14" customFormat="1">
      <c r="B543" s="188"/>
      <c r="D543" s="173" t="s">
        <v>173</v>
      </c>
      <c r="E543" s="189" t="s">
        <v>5</v>
      </c>
      <c r="F543" s="190" t="s">
        <v>194</v>
      </c>
      <c r="H543" s="191">
        <v>357.88600000000002</v>
      </c>
      <c r="L543" s="188"/>
      <c r="M543" s="192"/>
      <c r="N543" s="193"/>
      <c r="O543" s="193"/>
      <c r="P543" s="193"/>
      <c r="Q543" s="193"/>
      <c r="R543" s="193"/>
      <c r="S543" s="193"/>
      <c r="T543" s="194"/>
      <c r="AT543" s="189" t="s">
        <v>173</v>
      </c>
      <c r="AU543" s="189" t="s">
        <v>82</v>
      </c>
      <c r="AV543" s="14" t="s">
        <v>156</v>
      </c>
      <c r="AW543" s="14" t="s">
        <v>36</v>
      </c>
      <c r="AX543" s="14" t="s">
        <v>80</v>
      </c>
      <c r="AY543" s="189" t="s">
        <v>149</v>
      </c>
    </row>
    <row r="544" spans="2:65" s="1" customFormat="1" ht="25.5" customHeight="1">
      <c r="B544" s="160"/>
      <c r="C544" s="161" t="s">
        <v>771</v>
      </c>
      <c r="D544" s="161" t="s">
        <v>151</v>
      </c>
      <c r="E544" s="162" t="s">
        <v>772</v>
      </c>
      <c r="F544" s="163" t="s">
        <v>773</v>
      </c>
      <c r="G544" s="164" t="s">
        <v>400</v>
      </c>
      <c r="H544" s="165">
        <v>222.417</v>
      </c>
      <c r="I544" s="166"/>
      <c r="J544" s="166">
        <f>ROUND(I544*H544,2)</f>
        <v>0</v>
      </c>
      <c r="K544" s="163" t="s">
        <v>155</v>
      </c>
      <c r="L544" s="39"/>
      <c r="M544" s="167" t="s">
        <v>5</v>
      </c>
      <c r="N544" s="168" t="s">
        <v>44</v>
      </c>
      <c r="O544" s="169">
        <v>0</v>
      </c>
      <c r="P544" s="169">
        <f>O544*H544</f>
        <v>0</v>
      </c>
      <c r="Q544" s="169">
        <v>0</v>
      </c>
      <c r="R544" s="169">
        <f>Q544*H544</f>
        <v>0</v>
      </c>
      <c r="S544" s="169">
        <v>0</v>
      </c>
      <c r="T544" s="170">
        <f>S544*H544</f>
        <v>0</v>
      </c>
      <c r="AR544" s="25" t="s">
        <v>156</v>
      </c>
      <c r="AT544" s="25" t="s">
        <v>151</v>
      </c>
      <c r="AU544" s="25" t="s">
        <v>82</v>
      </c>
      <c r="AY544" s="25" t="s">
        <v>149</v>
      </c>
      <c r="BE544" s="171">
        <f>IF(N544="základní",J544,0)</f>
        <v>0</v>
      </c>
      <c r="BF544" s="171">
        <f>IF(N544="snížená",J544,0)</f>
        <v>0</v>
      </c>
      <c r="BG544" s="171">
        <f>IF(N544="zákl. přenesená",J544,0)</f>
        <v>0</v>
      </c>
      <c r="BH544" s="171">
        <f>IF(N544="sníž. přenesená",J544,0)</f>
        <v>0</v>
      </c>
      <c r="BI544" s="171">
        <f>IF(N544="nulová",J544,0)</f>
        <v>0</v>
      </c>
      <c r="BJ544" s="25" t="s">
        <v>80</v>
      </c>
      <c r="BK544" s="171">
        <f>ROUND(I544*H544,2)</f>
        <v>0</v>
      </c>
      <c r="BL544" s="25" t="s">
        <v>156</v>
      </c>
      <c r="BM544" s="25" t="s">
        <v>774</v>
      </c>
    </row>
    <row r="545" spans="2:65" s="12" customFormat="1">
      <c r="B545" s="172"/>
      <c r="D545" s="173" t="s">
        <v>173</v>
      </c>
      <c r="E545" s="174" t="s">
        <v>5</v>
      </c>
      <c r="F545" s="175" t="s">
        <v>756</v>
      </c>
      <c r="H545" s="176">
        <v>135.75</v>
      </c>
      <c r="L545" s="172"/>
      <c r="M545" s="177"/>
      <c r="N545" s="178"/>
      <c r="O545" s="178"/>
      <c r="P545" s="178"/>
      <c r="Q545" s="178"/>
      <c r="R545" s="178"/>
      <c r="S545" s="178"/>
      <c r="T545" s="179"/>
      <c r="AT545" s="174" t="s">
        <v>173</v>
      </c>
      <c r="AU545" s="174" t="s">
        <v>82</v>
      </c>
      <c r="AV545" s="12" t="s">
        <v>82</v>
      </c>
      <c r="AW545" s="12" t="s">
        <v>36</v>
      </c>
      <c r="AX545" s="12" t="s">
        <v>73</v>
      </c>
      <c r="AY545" s="174" t="s">
        <v>149</v>
      </c>
    </row>
    <row r="546" spans="2:65" s="12" customFormat="1">
      <c r="B546" s="172"/>
      <c r="D546" s="173" t="s">
        <v>173</v>
      </c>
      <c r="E546" s="174" t="s">
        <v>5</v>
      </c>
      <c r="F546" s="175" t="s">
        <v>757</v>
      </c>
      <c r="H546" s="176">
        <v>86.667000000000002</v>
      </c>
      <c r="L546" s="172"/>
      <c r="M546" s="177"/>
      <c r="N546" s="178"/>
      <c r="O546" s="178"/>
      <c r="P546" s="178"/>
      <c r="Q546" s="178"/>
      <c r="R546" s="178"/>
      <c r="S546" s="178"/>
      <c r="T546" s="179"/>
      <c r="AT546" s="174" t="s">
        <v>173</v>
      </c>
      <c r="AU546" s="174" t="s">
        <v>82</v>
      </c>
      <c r="AV546" s="12" t="s">
        <v>82</v>
      </c>
      <c r="AW546" s="12" t="s">
        <v>36</v>
      </c>
      <c r="AX546" s="12" t="s">
        <v>73</v>
      </c>
      <c r="AY546" s="174" t="s">
        <v>149</v>
      </c>
    </row>
    <row r="547" spans="2:65" s="14" customFormat="1">
      <c r="B547" s="188"/>
      <c r="D547" s="173" t="s">
        <v>173</v>
      </c>
      <c r="E547" s="189" t="s">
        <v>5</v>
      </c>
      <c r="F547" s="190" t="s">
        <v>194</v>
      </c>
      <c r="H547" s="191">
        <v>222.417</v>
      </c>
      <c r="L547" s="188"/>
      <c r="M547" s="192"/>
      <c r="N547" s="193"/>
      <c r="O547" s="193"/>
      <c r="P547" s="193"/>
      <c r="Q547" s="193"/>
      <c r="R547" s="193"/>
      <c r="S547" s="193"/>
      <c r="T547" s="194"/>
      <c r="AT547" s="189" t="s">
        <v>173</v>
      </c>
      <c r="AU547" s="189" t="s">
        <v>82</v>
      </c>
      <c r="AV547" s="14" t="s">
        <v>156</v>
      </c>
      <c r="AW547" s="14" t="s">
        <v>36</v>
      </c>
      <c r="AX547" s="14" t="s">
        <v>80</v>
      </c>
      <c r="AY547" s="189" t="s">
        <v>149</v>
      </c>
    </row>
    <row r="548" spans="2:65" s="1" customFormat="1" ht="16.5" customHeight="1">
      <c r="B548" s="160"/>
      <c r="C548" s="161" t="s">
        <v>775</v>
      </c>
      <c r="D548" s="161" t="s">
        <v>151</v>
      </c>
      <c r="E548" s="162" t="s">
        <v>776</v>
      </c>
      <c r="F548" s="163" t="s">
        <v>777</v>
      </c>
      <c r="G548" s="164" t="s">
        <v>400</v>
      </c>
      <c r="H548" s="165">
        <v>370.13600000000002</v>
      </c>
      <c r="I548" s="166"/>
      <c r="J548" s="166">
        <f>ROUND(I548*H548,2)</f>
        <v>0</v>
      </c>
      <c r="K548" s="163" t="s">
        <v>155</v>
      </c>
      <c r="L548" s="39"/>
      <c r="M548" s="167" t="s">
        <v>5</v>
      </c>
      <c r="N548" s="168" t="s">
        <v>44</v>
      </c>
      <c r="O548" s="169">
        <v>0</v>
      </c>
      <c r="P548" s="169">
        <f>O548*H548</f>
        <v>0</v>
      </c>
      <c r="Q548" s="169">
        <v>0</v>
      </c>
      <c r="R548" s="169">
        <f>Q548*H548</f>
        <v>0</v>
      </c>
      <c r="S548" s="169">
        <v>0</v>
      </c>
      <c r="T548" s="170">
        <f>S548*H548</f>
        <v>0</v>
      </c>
      <c r="AR548" s="25" t="s">
        <v>156</v>
      </c>
      <c r="AT548" s="25" t="s">
        <v>151</v>
      </c>
      <c r="AU548" s="25" t="s">
        <v>82</v>
      </c>
      <c r="AY548" s="25" t="s">
        <v>149</v>
      </c>
      <c r="BE548" s="171">
        <f>IF(N548="základní",J548,0)</f>
        <v>0</v>
      </c>
      <c r="BF548" s="171">
        <f>IF(N548="snížená",J548,0)</f>
        <v>0</v>
      </c>
      <c r="BG548" s="171">
        <f>IF(N548="zákl. přenesená",J548,0)</f>
        <v>0</v>
      </c>
      <c r="BH548" s="171">
        <f>IF(N548="sníž. přenesená",J548,0)</f>
        <v>0</v>
      </c>
      <c r="BI548" s="171">
        <f>IF(N548="nulová",J548,0)</f>
        <v>0</v>
      </c>
      <c r="BJ548" s="25" t="s">
        <v>80</v>
      </c>
      <c r="BK548" s="171">
        <f>ROUND(I548*H548,2)</f>
        <v>0</v>
      </c>
      <c r="BL548" s="25" t="s">
        <v>156</v>
      </c>
      <c r="BM548" s="25" t="s">
        <v>778</v>
      </c>
    </row>
    <row r="549" spans="2:65" s="12" customFormat="1">
      <c r="B549" s="172"/>
      <c r="D549" s="173" t="s">
        <v>173</v>
      </c>
      <c r="E549" s="174" t="s">
        <v>5</v>
      </c>
      <c r="F549" s="175" t="s">
        <v>779</v>
      </c>
      <c r="H549" s="176">
        <v>1.4359999999999999</v>
      </c>
      <c r="L549" s="172"/>
      <c r="M549" s="177"/>
      <c r="N549" s="178"/>
      <c r="O549" s="178"/>
      <c r="P549" s="178"/>
      <c r="Q549" s="178"/>
      <c r="R549" s="178"/>
      <c r="S549" s="178"/>
      <c r="T549" s="179"/>
      <c r="AT549" s="174" t="s">
        <v>173</v>
      </c>
      <c r="AU549" s="174" t="s">
        <v>82</v>
      </c>
      <c r="AV549" s="12" t="s">
        <v>82</v>
      </c>
      <c r="AW549" s="12" t="s">
        <v>36</v>
      </c>
      <c r="AX549" s="12" t="s">
        <v>73</v>
      </c>
      <c r="AY549" s="174" t="s">
        <v>149</v>
      </c>
    </row>
    <row r="550" spans="2:65" s="12" customFormat="1">
      <c r="B550" s="172"/>
      <c r="D550" s="173" t="s">
        <v>173</v>
      </c>
      <c r="E550" s="174" t="s">
        <v>5</v>
      </c>
      <c r="F550" s="175" t="s">
        <v>755</v>
      </c>
      <c r="H550" s="176">
        <v>368.7</v>
      </c>
      <c r="L550" s="172"/>
      <c r="M550" s="177"/>
      <c r="N550" s="178"/>
      <c r="O550" s="178"/>
      <c r="P550" s="178"/>
      <c r="Q550" s="178"/>
      <c r="R550" s="178"/>
      <c r="S550" s="178"/>
      <c r="T550" s="179"/>
      <c r="AT550" s="174" t="s">
        <v>173</v>
      </c>
      <c r="AU550" s="174" t="s">
        <v>82</v>
      </c>
      <c r="AV550" s="12" t="s">
        <v>82</v>
      </c>
      <c r="AW550" s="12" t="s">
        <v>36</v>
      </c>
      <c r="AX550" s="12" t="s">
        <v>73</v>
      </c>
      <c r="AY550" s="174" t="s">
        <v>149</v>
      </c>
    </row>
    <row r="551" spans="2:65" s="14" customFormat="1">
      <c r="B551" s="188"/>
      <c r="D551" s="173" t="s">
        <v>173</v>
      </c>
      <c r="E551" s="189" t="s">
        <v>5</v>
      </c>
      <c r="F551" s="190" t="s">
        <v>194</v>
      </c>
      <c r="H551" s="191">
        <v>370.13600000000002</v>
      </c>
      <c r="L551" s="188"/>
      <c r="M551" s="192"/>
      <c r="N551" s="193"/>
      <c r="O551" s="193"/>
      <c r="P551" s="193"/>
      <c r="Q551" s="193"/>
      <c r="R551" s="193"/>
      <c r="S551" s="193"/>
      <c r="T551" s="194"/>
      <c r="AT551" s="189" t="s">
        <v>173</v>
      </c>
      <c r="AU551" s="189" t="s">
        <v>82</v>
      </c>
      <c r="AV551" s="14" t="s">
        <v>156</v>
      </c>
      <c r="AW551" s="14" t="s">
        <v>36</v>
      </c>
      <c r="AX551" s="14" t="s">
        <v>80</v>
      </c>
      <c r="AY551" s="189" t="s">
        <v>149</v>
      </c>
    </row>
    <row r="552" spans="2:65" s="11" customFormat="1" ht="29.85" customHeight="1">
      <c r="B552" s="148"/>
      <c r="D552" s="149" t="s">
        <v>72</v>
      </c>
      <c r="E552" s="158" t="s">
        <v>780</v>
      </c>
      <c r="F552" s="158" t="s">
        <v>781</v>
      </c>
      <c r="J552" s="159">
        <f>BK552</f>
        <v>0</v>
      </c>
      <c r="L552" s="148"/>
      <c r="M552" s="152"/>
      <c r="N552" s="153"/>
      <c r="O552" s="153"/>
      <c r="P552" s="154">
        <f>P553</f>
        <v>4502.5107600000001</v>
      </c>
      <c r="Q552" s="153"/>
      <c r="R552" s="154">
        <f>R553</f>
        <v>0</v>
      </c>
      <c r="S552" s="153"/>
      <c r="T552" s="155">
        <f>T553</f>
        <v>0</v>
      </c>
      <c r="AR552" s="149" t="s">
        <v>80</v>
      </c>
      <c r="AT552" s="156" t="s">
        <v>72</v>
      </c>
      <c r="AU552" s="156" t="s">
        <v>80</v>
      </c>
      <c r="AY552" s="149" t="s">
        <v>149</v>
      </c>
      <c r="BK552" s="157">
        <f>BK553</f>
        <v>0</v>
      </c>
    </row>
    <row r="553" spans="2:65" s="1" customFormat="1" ht="38.25" customHeight="1">
      <c r="B553" s="160"/>
      <c r="C553" s="161" t="s">
        <v>782</v>
      </c>
      <c r="D553" s="161" t="s">
        <v>151</v>
      </c>
      <c r="E553" s="162" t="s">
        <v>783</v>
      </c>
      <c r="F553" s="163" t="s">
        <v>784</v>
      </c>
      <c r="G553" s="164" t="s">
        <v>400</v>
      </c>
      <c r="H553" s="165">
        <v>3042.2370000000001</v>
      </c>
      <c r="I553" s="166"/>
      <c r="J553" s="166">
        <f>ROUND(I553*H553,2)</f>
        <v>0</v>
      </c>
      <c r="K553" s="163" t="s">
        <v>155</v>
      </c>
      <c r="L553" s="39"/>
      <c r="M553" s="167" t="s">
        <v>5</v>
      </c>
      <c r="N553" s="211" t="s">
        <v>44</v>
      </c>
      <c r="O553" s="212">
        <v>1.48</v>
      </c>
      <c r="P553" s="212">
        <f>O553*H553</f>
        <v>4502.5107600000001</v>
      </c>
      <c r="Q553" s="212">
        <v>0</v>
      </c>
      <c r="R553" s="212">
        <f>Q553*H553</f>
        <v>0</v>
      </c>
      <c r="S553" s="212">
        <v>0</v>
      </c>
      <c r="T553" s="213">
        <f>S553*H553</f>
        <v>0</v>
      </c>
      <c r="AR553" s="25" t="s">
        <v>156</v>
      </c>
      <c r="AT553" s="25" t="s">
        <v>151</v>
      </c>
      <c r="AU553" s="25" t="s">
        <v>82</v>
      </c>
      <c r="AY553" s="25" t="s">
        <v>149</v>
      </c>
      <c r="BE553" s="171">
        <f>IF(N553="základní",J553,0)</f>
        <v>0</v>
      </c>
      <c r="BF553" s="171">
        <f>IF(N553="snížená",J553,0)</f>
        <v>0</v>
      </c>
      <c r="BG553" s="171">
        <f>IF(N553="zákl. přenesená",J553,0)</f>
        <v>0</v>
      </c>
      <c r="BH553" s="171">
        <f>IF(N553="sníž. přenesená",J553,0)</f>
        <v>0</v>
      </c>
      <c r="BI553" s="171">
        <f>IF(N553="nulová",J553,0)</f>
        <v>0</v>
      </c>
      <c r="BJ553" s="25" t="s">
        <v>80</v>
      </c>
      <c r="BK553" s="171">
        <f>ROUND(I553*H553,2)</f>
        <v>0</v>
      </c>
      <c r="BL553" s="25" t="s">
        <v>156</v>
      </c>
      <c r="BM553" s="25" t="s">
        <v>785</v>
      </c>
    </row>
    <row r="554" spans="2:65" s="1" customFormat="1" ht="6.95" customHeight="1">
      <c r="B554" s="54"/>
      <c r="C554" s="55"/>
      <c r="D554" s="55"/>
      <c r="E554" s="55"/>
      <c r="F554" s="55"/>
      <c r="G554" s="55"/>
      <c r="H554" s="55"/>
      <c r="I554" s="55"/>
      <c r="J554" s="55"/>
      <c r="K554" s="55"/>
      <c r="L554" s="39"/>
    </row>
  </sheetData>
  <autoFilter ref="C91:K553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00"/>
  <sheetViews>
    <sheetView showGridLines="0" workbookViewId="0">
      <pane ySplit="1" topLeftCell="A572" activePane="bottomLeft" state="frozen"/>
      <selection pane="bottomLeft" activeCell="I95" sqref="I95:I60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90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786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ROUND(J92,2)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ROUND(SUM(BE92:BE599), 2)</f>
        <v>0</v>
      </c>
      <c r="G32" s="40"/>
      <c r="H32" s="40"/>
      <c r="I32" s="115">
        <v>0.21</v>
      </c>
      <c r="J32" s="114">
        <f>ROUND(ROUND((SUM(BE92:BE599)),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ROUND(SUM(BF92:BF599), 2)</f>
        <v>0</v>
      </c>
      <c r="G33" s="40"/>
      <c r="H33" s="40"/>
      <c r="I33" s="115">
        <v>0.15</v>
      </c>
      <c r="J33" s="114">
        <f>ROUND(ROUND((SUM(BF92:BF599)),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ROUND(SUM(BG92:BG599),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ROUND(SUM(BH92:BH599),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ROUND(SUM(BI92:BI599),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02 - Stoka A-1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J92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J93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J94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J337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J348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J350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J369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J469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J518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J554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J598</f>
        <v>0</v>
      </c>
      <c r="K70" s="138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40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55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39"/>
    </row>
    <row r="77" spans="2:12" s="1" customFormat="1" ht="36.950000000000003" customHeight="1">
      <c r="B77" s="39"/>
      <c r="C77" s="59" t="s">
        <v>133</v>
      </c>
      <c r="L77" s="39"/>
    </row>
    <row r="78" spans="2:12" s="1" customFormat="1" ht="6.95" customHeight="1">
      <c r="B78" s="39"/>
      <c r="L78" s="39"/>
    </row>
    <row r="79" spans="2:12" s="1" customFormat="1" ht="14.45" customHeight="1">
      <c r="B79" s="39"/>
      <c r="C79" s="61" t="s">
        <v>17</v>
      </c>
      <c r="L79" s="39"/>
    </row>
    <row r="80" spans="2:12" s="1" customFormat="1" ht="16.5" customHeight="1">
      <c r="B80" s="39"/>
      <c r="E80" s="338" t="str">
        <f>E7</f>
        <v>Kanalizace Opočínek - gravitační kanalizace - I. část</v>
      </c>
      <c r="F80" s="339"/>
      <c r="G80" s="339"/>
      <c r="H80" s="339"/>
      <c r="L80" s="39"/>
    </row>
    <row r="81" spans="2:65" ht="15">
      <c r="B81" s="29"/>
      <c r="C81" s="61" t="s">
        <v>114</v>
      </c>
      <c r="L81" s="29"/>
    </row>
    <row r="82" spans="2:65" s="1" customFormat="1" ht="16.5" customHeight="1">
      <c r="B82" s="39"/>
      <c r="E82" s="338" t="s">
        <v>115</v>
      </c>
      <c r="F82" s="332"/>
      <c r="G82" s="332"/>
      <c r="H82" s="332"/>
      <c r="L82" s="39"/>
    </row>
    <row r="83" spans="2:65" s="1" customFormat="1" ht="14.45" customHeight="1">
      <c r="B83" s="39"/>
      <c r="C83" s="61" t="s">
        <v>116</v>
      </c>
      <c r="L83" s="39"/>
    </row>
    <row r="84" spans="2:65" s="1" customFormat="1" ht="17.25" customHeight="1">
      <c r="B84" s="39"/>
      <c r="E84" s="328" t="str">
        <f>E11</f>
        <v>02 - Stoka A-1</v>
      </c>
      <c r="F84" s="332"/>
      <c r="G84" s="332"/>
      <c r="H84" s="332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20</v>
      </c>
      <c r="F86" s="139" t="str">
        <f>F14</f>
        <v>Opočínek</v>
      </c>
      <c r="I86" s="61" t="s">
        <v>22</v>
      </c>
      <c r="J86" s="65" t="str">
        <f>IF(J14="","",J14)</f>
        <v>17. 1. 2019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24</v>
      </c>
      <c r="F88" s="139" t="str">
        <f>E17</f>
        <v>Vodovody a kanalizace Pardubice, a.s.</v>
      </c>
      <c r="I88" s="61" t="s">
        <v>32</v>
      </c>
      <c r="J88" s="139" t="str">
        <f>E23</f>
        <v>Multiaqua s.r.o.</v>
      </c>
      <c r="L88" s="39"/>
    </row>
    <row r="89" spans="2:65" s="1" customFormat="1" ht="14.45" customHeight="1">
      <c r="B89" s="39"/>
      <c r="C89" s="61" t="s">
        <v>30</v>
      </c>
      <c r="F89" s="139" t="str">
        <f>IF(E20="","",E20)</f>
        <v>Dle výběrového řízení</v>
      </c>
      <c r="L89" s="39"/>
    </row>
    <row r="90" spans="2:65" s="1" customFormat="1" ht="10.35" customHeight="1">
      <c r="B90" s="39"/>
      <c r="L90" s="39"/>
    </row>
    <row r="91" spans="2:65" s="10" customFormat="1" ht="29.25" customHeight="1">
      <c r="B91" s="140"/>
      <c r="C91" s="141" t="s">
        <v>134</v>
      </c>
      <c r="D91" s="142" t="s">
        <v>58</v>
      </c>
      <c r="E91" s="142" t="s">
        <v>54</v>
      </c>
      <c r="F91" s="142" t="s">
        <v>135</v>
      </c>
      <c r="G91" s="142" t="s">
        <v>136</v>
      </c>
      <c r="H91" s="142" t="s">
        <v>137</v>
      </c>
      <c r="I91" s="142" t="s">
        <v>138</v>
      </c>
      <c r="J91" s="142" t="s">
        <v>120</v>
      </c>
      <c r="K91" s="143" t="s">
        <v>139</v>
      </c>
      <c r="L91" s="140"/>
      <c r="M91" s="71" t="s">
        <v>140</v>
      </c>
      <c r="N91" s="72" t="s">
        <v>43</v>
      </c>
      <c r="O91" s="72" t="s">
        <v>141</v>
      </c>
      <c r="P91" s="72" t="s">
        <v>142</v>
      </c>
      <c r="Q91" s="72" t="s">
        <v>143</v>
      </c>
      <c r="R91" s="72" t="s">
        <v>144</v>
      </c>
      <c r="S91" s="72" t="s">
        <v>145</v>
      </c>
      <c r="T91" s="73" t="s">
        <v>146</v>
      </c>
    </row>
    <row r="92" spans="2:65" s="1" customFormat="1" ht="29.25" customHeight="1">
      <c r="B92" s="39"/>
      <c r="C92" s="75" t="s">
        <v>121</v>
      </c>
      <c r="J92" s="144">
        <f>BK92</f>
        <v>0</v>
      </c>
      <c r="L92" s="39"/>
      <c r="M92" s="74"/>
      <c r="N92" s="66"/>
      <c r="O92" s="66"/>
      <c r="P92" s="145">
        <f>P93</f>
        <v>5624.8283979999997</v>
      </c>
      <c r="Q92" s="66"/>
      <c r="R92" s="145">
        <f>R93</f>
        <v>1660.3116458000002</v>
      </c>
      <c r="S92" s="66"/>
      <c r="T92" s="146">
        <f>T93</f>
        <v>519.30759999999998</v>
      </c>
      <c r="AT92" s="25" t="s">
        <v>72</v>
      </c>
      <c r="AU92" s="25" t="s">
        <v>122</v>
      </c>
      <c r="BK92" s="147">
        <f>BK93</f>
        <v>0</v>
      </c>
    </row>
    <row r="93" spans="2:65" s="11" customFormat="1" ht="37.35" customHeight="1">
      <c r="B93" s="148"/>
      <c r="D93" s="149" t="s">
        <v>72</v>
      </c>
      <c r="E93" s="150" t="s">
        <v>147</v>
      </c>
      <c r="F93" s="150" t="s">
        <v>148</v>
      </c>
      <c r="J93" s="151">
        <f>BK93</f>
        <v>0</v>
      </c>
      <c r="L93" s="148"/>
      <c r="M93" s="152"/>
      <c r="N93" s="153"/>
      <c r="O93" s="153"/>
      <c r="P93" s="154">
        <f>P94+P337+P348+P350+P369+P469+P518+P554+P598</f>
        <v>5624.8283979999997</v>
      </c>
      <c r="Q93" s="153"/>
      <c r="R93" s="154">
        <f>R94+R337+R348+R350+R369+R469+R518+R554+R598</f>
        <v>1660.3116458000002</v>
      </c>
      <c r="S93" s="153"/>
      <c r="T93" s="155">
        <f>T94+T337+T348+T350+T369+T469+T518+T554+T598</f>
        <v>519.30759999999998</v>
      </c>
      <c r="AR93" s="149" t="s">
        <v>80</v>
      </c>
      <c r="AT93" s="156" t="s">
        <v>72</v>
      </c>
      <c r="AU93" s="156" t="s">
        <v>73</v>
      </c>
      <c r="AY93" s="149" t="s">
        <v>149</v>
      </c>
      <c r="BK93" s="157">
        <f>BK94+BK337+BK348+BK350+BK369+BK469+BK518+BK554+BK598</f>
        <v>0</v>
      </c>
    </row>
    <row r="94" spans="2:65" s="11" customFormat="1" ht="19.899999999999999" customHeight="1">
      <c r="B94" s="148"/>
      <c r="D94" s="149" t="s">
        <v>72</v>
      </c>
      <c r="E94" s="158" t="s">
        <v>80</v>
      </c>
      <c r="F94" s="158" t="s">
        <v>150</v>
      </c>
      <c r="J94" s="159">
        <f>BK94</f>
        <v>0</v>
      </c>
      <c r="L94" s="148"/>
      <c r="M94" s="152"/>
      <c r="N94" s="153"/>
      <c r="O94" s="153"/>
      <c r="P94" s="154">
        <f>SUM(P95:P336)</f>
        <v>2270.3883520000009</v>
      </c>
      <c r="Q94" s="153"/>
      <c r="R94" s="154">
        <f>SUM(R95:R336)</f>
        <v>1543.5103381600002</v>
      </c>
      <c r="S94" s="153"/>
      <c r="T94" s="155">
        <f>SUM(T95:T336)</f>
        <v>519.29245000000003</v>
      </c>
      <c r="AR94" s="149" t="s">
        <v>80</v>
      </c>
      <c r="AT94" s="156" t="s">
        <v>72</v>
      </c>
      <c r="AU94" s="156" t="s">
        <v>80</v>
      </c>
      <c r="AY94" s="149" t="s">
        <v>149</v>
      </c>
      <c r="BK94" s="157">
        <f>SUM(BK95:BK336)</f>
        <v>0</v>
      </c>
    </row>
    <row r="95" spans="2:65" s="1" customFormat="1" ht="38.25" customHeight="1">
      <c r="B95" s="160"/>
      <c r="C95" s="161" t="s">
        <v>80</v>
      </c>
      <c r="D95" s="161" t="s">
        <v>151</v>
      </c>
      <c r="E95" s="162" t="s">
        <v>169</v>
      </c>
      <c r="F95" s="163" t="s">
        <v>170</v>
      </c>
      <c r="G95" s="164" t="s">
        <v>171</v>
      </c>
      <c r="H95" s="165">
        <v>2.25</v>
      </c>
      <c r="I95" s="166"/>
      <c r="J95" s="166">
        <f>ROUND(I95*H95,2)</f>
        <v>0</v>
      </c>
      <c r="K95" s="163" t="s">
        <v>155</v>
      </c>
      <c r="L95" s="39"/>
      <c r="M95" s="167" t="s">
        <v>5</v>
      </c>
      <c r="N95" s="168" t="s">
        <v>44</v>
      </c>
      <c r="O95" s="169">
        <v>0.34399999999999997</v>
      </c>
      <c r="P95" s="169">
        <f>O95*H95</f>
        <v>0.77399999999999991</v>
      </c>
      <c r="Q95" s="169">
        <v>0</v>
      </c>
      <c r="R95" s="169">
        <f>Q95*H95</f>
        <v>0</v>
      </c>
      <c r="S95" s="169">
        <v>0.29499999999999998</v>
      </c>
      <c r="T95" s="170">
        <f>S95*H95</f>
        <v>0.66374999999999995</v>
      </c>
      <c r="AR95" s="25" t="s">
        <v>156</v>
      </c>
      <c r="AT95" s="25" t="s">
        <v>151</v>
      </c>
      <c r="AU95" s="25" t="s">
        <v>82</v>
      </c>
      <c r="AY95" s="25" t="s">
        <v>149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25" t="s">
        <v>80</v>
      </c>
      <c r="BK95" s="171">
        <f>ROUND(I95*H95,2)</f>
        <v>0</v>
      </c>
      <c r="BL95" s="25" t="s">
        <v>156</v>
      </c>
      <c r="BM95" s="25" t="s">
        <v>787</v>
      </c>
    </row>
    <row r="96" spans="2:65" s="12" customFormat="1">
      <c r="B96" s="172"/>
      <c r="D96" s="173" t="s">
        <v>173</v>
      </c>
      <c r="E96" s="174" t="s">
        <v>5</v>
      </c>
      <c r="F96" s="175" t="s">
        <v>788</v>
      </c>
      <c r="H96" s="176">
        <v>2.25</v>
      </c>
      <c r="L96" s="172"/>
      <c r="M96" s="177"/>
      <c r="N96" s="178"/>
      <c r="O96" s="178"/>
      <c r="P96" s="178"/>
      <c r="Q96" s="178"/>
      <c r="R96" s="178"/>
      <c r="S96" s="178"/>
      <c r="T96" s="179"/>
      <c r="AT96" s="174" t="s">
        <v>173</v>
      </c>
      <c r="AU96" s="174" t="s">
        <v>82</v>
      </c>
      <c r="AV96" s="12" t="s">
        <v>82</v>
      </c>
      <c r="AW96" s="12" t="s">
        <v>36</v>
      </c>
      <c r="AX96" s="12" t="s">
        <v>80</v>
      </c>
      <c r="AY96" s="174" t="s">
        <v>149</v>
      </c>
    </row>
    <row r="97" spans="2:65" s="1" customFormat="1" ht="51" customHeight="1">
      <c r="B97" s="160"/>
      <c r="C97" s="161" t="s">
        <v>82</v>
      </c>
      <c r="D97" s="161" t="s">
        <v>151</v>
      </c>
      <c r="E97" s="162" t="s">
        <v>176</v>
      </c>
      <c r="F97" s="163" t="s">
        <v>177</v>
      </c>
      <c r="G97" s="164" t="s">
        <v>171</v>
      </c>
      <c r="H97" s="165">
        <v>19.195</v>
      </c>
      <c r="I97" s="166"/>
      <c r="J97" s="166">
        <f>ROUND(I97*H97,2)</f>
        <v>0</v>
      </c>
      <c r="K97" s="163" t="s">
        <v>5</v>
      </c>
      <c r="L97" s="39"/>
      <c r="M97" s="167" t="s">
        <v>5</v>
      </c>
      <c r="N97" s="168" t="s">
        <v>44</v>
      </c>
      <c r="O97" s="169">
        <v>7.2999999999999995E-2</v>
      </c>
      <c r="P97" s="169">
        <f>O97*H97</f>
        <v>1.401235</v>
      </c>
      <c r="Q97" s="169">
        <v>0</v>
      </c>
      <c r="R97" s="169">
        <f>Q97*H97</f>
        <v>0</v>
      </c>
      <c r="S97" s="169">
        <v>0.28999999999999998</v>
      </c>
      <c r="T97" s="170">
        <f>S97*H97</f>
        <v>5.5665499999999994</v>
      </c>
      <c r="AR97" s="25" t="s">
        <v>156</v>
      </c>
      <c r="AT97" s="25" t="s">
        <v>151</v>
      </c>
      <c r="AU97" s="25" t="s">
        <v>82</v>
      </c>
      <c r="AY97" s="25" t="s">
        <v>149</v>
      </c>
      <c r="BE97" s="171">
        <f>IF(N97="základní",J97,0)</f>
        <v>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25" t="s">
        <v>80</v>
      </c>
      <c r="BK97" s="171">
        <f>ROUND(I97*H97,2)</f>
        <v>0</v>
      </c>
      <c r="BL97" s="25" t="s">
        <v>156</v>
      </c>
      <c r="BM97" s="25" t="s">
        <v>789</v>
      </c>
    </row>
    <row r="98" spans="2:65" s="1" customFormat="1" ht="27">
      <c r="B98" s="39"/>
      <c r="D98" s="173" t="s">
        <v>179</v>
      </c>
      <c r="F98" s="180" t="s">
        <v>180</v>
      </c>
      <c r="L98" s="39"/>
      <c r="M98" s="181"/>
      <c r="N98" s="40"/>
      <c r="O98" s="40"/>
      <c r="P98" s="40"/>
      <c r="Q98" s="40"/>
      <c r="R98" s="40"/>
      <c r="S98" s="40"/>
      <c r="T98" s="68"/>
      <c r="AT98" s="25" t="s">
        <v>179</v>
      </c>
      <c r="AU98" s="25" t="s">
        <v>82</v>
      </c>
    </row>
    <row r="99" spans="2:65" s="13" customFormat="1">
      <c r="B99" s="182"/>
      <c r="D99" s="173" t="s">
        <v>173</v>
      </c>
      <c r="E99" s="183" t="s">
        <v>5</v>
      </c>
      <c r="F99" s="184" t="s">
        <v>187</v>
      </c>
      <c r="H99" s="183" t="s">
        <v>5</v>
      </c>
      <c r="L99" s="182"/>
      <c r="M99" s="185"/>
      <c r="N99" s="186"/>
      <c r="O99" s="186"/>
      <c r="P99" s="186"/>
      <c r="Q99" s="186"/>
      <c r="R99" s="186"/>
      <c r="S99" s="186"/>
      <c r="T99" s="187"/>
      <c r="AT99" s="183" t="s">
        <v>173</v>
      </c>
      <c r="AU99" s="183" t="s">
        <v>82</v>
      </c>
      <c r="AV99" s="13" t="s">
        <v>80</v>
      </c>
      <c r="AW99" s="13" t="s">
        <v>36</v>
      </c>
      <c r="AX99" s="13" t="s">
        <v>73</v>
      </c>
      <c r="AY99" s="183" t="s">
        <v>149</v>
      </c>
    </row>
    <row r="100" spans="2:65" s="13" customFormat="1">
      <c r="B100" s="182"/>
      <c r="D100" s="173" t="s">
        <v>173</v>
      </c>
      <c r="E100" s="183" t="s">
        <v>5</v>
      </c>
      <c r="F100" s="184" t="s">
        <v>188</v>
      </c>
      <c r="H100" s="183" t="s">
        <v>5</v>
      </c>
      <c r="L100" s="182"/>
      <c r="M100" s="185"/>
      <c r="N100" s="186"/>
      <c r="O100" s="186"/>
      <c r="P100" s="186"/>
      <c r="Q100" s="186"/>
      <c r="R100" s="186"/>
      <c r="S100" s="186"/>
      <c r="T100" s="187"/>
      <c r="AT100" s="183" t="s">
        <v>173</v>
      </c>
      <c r="AU100" s="183" t="s">
        <v>82</v>
      </c>
      <c r="AV100" s="13" t="s">
        <v>80</v>
      </c>
      <c r="AW100" s="13" t="s">
        <v>36</v>
      </c>
      <c r="AX100" s="13" t="s">
        <v>73</v>
      </c>
      <c r="AY100" s="183" t="s">
        <v>149</v>
      </c>
    </row>
    <row r="101" spans="2:65" s="12" customFormat="1">
      <c r="B101" s="172"/>
      <c r="D101" s="173" t="s">
        <v>173</v>
      </c>
      <c r="E101" s="174" t="s">
        <v>5</v>
      </c>
      <c r="F101" s="175" t="s">
        <v>790</v>
      </c>
      <c r="H101" s="176">
        <v>1.65</v>
      </c>
      <c r="L101" s="172"/>
      <c r="M101" s="177"/>
      <c r="N101" s="178"/>
      <c r="O101" s="178"/>
      <c r="P101" s="178"/>
      <c r="Q101" s="178"/>
      <c r="R101" s="178"/>
      <c r="S101" s="178"/>
      <c r="T101" s="179"/>
      <c r="AT101" s="174" t="s">
        <v>173</v>
      </c>
      <c r="AU101" s="174" t="s">
        <v>82</v>
      </c>
      <c r="AV101" s="12" t="s">
        <v>82</v>
      </c>
      <c r="AW101" s="12" t="s">
        <v>36</v>
      </c>
      <c r="AX101" s="12" t="s">
        <v>73</v>
      </c>
      <c r="AY101" s="174" t="s">
        <v>149</v>
      </c>
    </row>
    <row r="102" spans="2:65" s="13" customFormat="1">
      <c r="B102" s="182"/>
      <c r="D102" s="173" t="s">
        <v>173</v>
      </c>
      <c r="E102" s="183" t="s">
        <v>5</v>
      </c>
      <c r="F102" s="184" t="s">
        <v>791</v>
      </c>
      <c r="H102" s="183" t="s">
        <v>5</v>
      </c>
      <c r="L102" s="182"/>
      <c r="M102" s="185"/>
      <c r="N102" s="186"/>
      <c r="O102" s="186"/>
      <c r="P102" s="186"/>
      <c r="Q102" s="186"/>
      <c r="R102" s="186"/>
      <c r="S102" s="186"/>
      <c r="T102" s="187"/>
      <c r="AT102" s="183" t="s">
        <v>173</v>
      </c>
      <c r="AU102" s="183" t="s">
        <v>82</v>
      </c>
      <c r="AV102" s="13" t="s">
        <v>80</v>
      </c>
      <c r="AW102" s="13" t="s">
        <v>36</v>
      </c>
      <c r="AX102" s="13" t="s">
        <v>73</v>
      </c>
      <c r="AY102" s="183" t="s">
        <v>149</v>
      </c>
    </row>
    <row r="103" spans="2:65" s="12" customFormat="1">
      <c r="B103" s="172"/>
      <c r="D103" s="173" t="s">
        <v>173</v>
      </c>
      <c r="E103" s="174" t="s">
        <v>5</v>
      </c>
      <c r="F103" s="175" t="s">
        <v>792</v>
      </c>
      <c r="H103" s="176">
        <v>7.6449999999999996</v>
      </c>
      <c r="L103" s="172"/>
      <c r="M103" s="177"/>
      <c r="N103" s="178"/>
      <c r="O103" s="178"/>
      <c r="P103" s="178"/>
      <c r="Q103" s="178"/>
      <c r="R103" s="178"/>
      <c r="S103" s="178"/>
      <c r="T103" s="179"/>
      <c r="AT103" s="174" t="s">
        <v>173</v>
      </c>
      <c r="AU103" s="174" t="s">
        <v>82</v>
      </c>
      <c r="AV103" s="12" t="s">
        <v>82</v>
      </c>
      <c r="AW103" s="12" t="s">
        <v>36</v>
      </c>
      <c r="AX103" s="12" t="s">
        <v>73</v>
      </c>
      <c r="AY103" s="174" t="s">
        <v>149</v>
      </c>
    </row>
    <row r="104" spans="2:65" s="12" customFormat="1">
      <c r="B104" s="172"/>
      <c r="D104" s="173" t="s">
        <v>173</v>
      </c>
      <c r="E104" s="174" t="s">
        <v>5</v>
      </c>
      <c r="F104" s="175" t="s">
        <v>793</v>
      </c>
      <c r="H104" s="176">
        <v>9.9</v>
      </c>
      <c r="L104" s="172"/>
      <c r="M104" s="177"/>
      <c r="N104" s="178"/>
      <c r="O104" s="178"/>
      <c r="P104" s="178"/>
      <c r="Q104" s="178"/>
      <c r="R104" s="178"/>
      <c r="S104" s="178"/>
      <c r="T104" s="179"/>
      <c r="AT104" s="174" t="s">
        <v>173</v>
      </c>
      <c r="AU104" s="174" t="s">
        <v>82</v>
      </c>
      <c r="AV104" s="12" t="s">
        <v>82</v>
      </c>
      <c r="AW104" s="12" t="s">
        <v>36</v>
      </c>
      <c r="AX104" s="12" t="s">
        <v>73</v>
      </c>
      <c r="AY104" s="174" t="s">
        <v>149</v>
      </c>
    </row>
    <row r="105" spans="2:65" s="14" customFormat="1">
      <c r="B105" s="188"/>
      <c r="D105" s="173" t="s">
        <v>173</v>
      </c>
      <c r="E105" s="189" t="s">
        <v>5</v>
      </c>
      <c r="F105" s="190" t="s">
        <v>194</v>
      </c>
      <c r="H105" s="191">
        <v>19.195</v>
      </c>
      <c r="L105" s="188"/>
      <c r="M105" s="192"/>
      <c r="N105" s="193"/>
      <c r="O105" s="193"/>
      <c r="P105" s="193"/>
      <c r="Q105" s="193"/>
      <c r="R105" s="193"/>
      <c r="S105" s="193"/>
      <c r="T105" s="194"/>
      <c r="AT105" s="189" t="s">
        <v>173</v>
      </c>
      <c r="AU105" s="189" t="s">
        <v>82</v>
      </c>
      <c r="AV105" s="14" t="s">
        <v>156</v>
      </c>
      <c r="AW105" s="14" t="s">
        <v>36</v>
      </c>
      <c r="AX105" s="14" t="s">
        <v>80</v>
      </c>
      <c r="AY105" s="189" t="s">
        <v>149</v>
      </c>
    </row>
    <row r="106" spans="2:65" s="1" customFormat="1" ht="51" customHeight="1">
      <c r="B106" s="160"/>
      <c r="C106" s="161" t="s">
        <v>161</v>
      </c>
      <c r="D106" s="161" t="s">
        <v>151</v>
      </c>
      <c r="E106" s="162" t="s">
        <v>183</v>
      </c>
      <c r="F106" s="163" t="s">
        <v>184</v>
      </c>
      <c r="G106" s="164" t="s">
        <v>171</v>
      </c>
      <c r="H106" s="165">
        <v>322.79500000000002</v>
      </c>
      <c r="I106" s="166"/>
      <c r="J106" s="166">
        <f>ROUND(I106*H106,2)</f>
        <v>0</v>
      </c>
      <c r="K106" s="163" t="s">
        <v>5</v>
      </c>
      <c r="L106" s="39"/>
      <c r="M106" s="167" t="s">
        <v>5</v>
      </c>
      <c r="N106" s="168" t="s">
        <v>44</v>
      </c>
      <c r="O106" s="169">
        <v>0.11899999999999999</v>
      </c>
      <c r="P106" s="169">
        <f>O106*H106</f>
        <v>38.412604999999999</v>
      </c>
      <c r="Q106" s="169">
        <v>0</v>
      </c>
      <c r="R106" s="169">
        <f>Q106*H106</f>
        <v>0</v>
      </c>
      <c r="S106" s="169">
        <v>0.44</v>
      </c>
      <c r="T106" s="170">
        <f>S106*H106</f>
        <v>142.02979999999999</v>
      </c>
      <c r="AR106" s="25" t="s">
        <v>156</v>
      </c>
      <c r="AT106" s="25" t="s">
        <v>151</v>
      </c>
      <c r="AU106" s="25" t="s">
        <v>82</v>
      </c>
      <c r="AY106" s="25" t="s">
        <v>149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25" t="s">
        <v>80</v>
      </c>
      <c r="BK106" s="171">
        <f>ROUND(I106*H106,2)</f>
        <v>0</v>
      </c>
      <c r="BL106" s="25" t="s">
        <v>156</v>
      </c>
      <c r="BM106" s="25" t="s">
        <v>794</v>
      </c>
    </row>
    <row r="107" spans="2:65" s="1" customFormat="1" ht="27">
      <c r="B107" s="39"/>
      <c r="D107" s="173" t="s">
        <v>179</v>
      </c>
      <c r="F107" s="180" t="s">
        <v>186</v>
      </c>
      <c r="L107" s="39"/>
      <c r="M107" s="181"/>
      <c r="N107" s="40"/>
      <c r="O107" s="40"/>
      <c r="P107" s="40"/>
      <c r="Q107" s="40"/>
      <c r="R107" s="40"/>
      <c r="S107" s="40"/>
      <c r="T107" s="68"/>
      <c r="AT107" s="25" t="s">
        <v>179</v>
      </c>
      <c r="AU107" s="25" t="s">
        <v>82</v>
      </c>
    </row>
    <row r="108" spans="2:65" s="13" customFormat="1">
      <c r="B108" s="182"/>
      <c r="D108" s="173" t="s">
        <v>173</v>
      </c>
      <c r="E108" s="183" t="s">
        <v>5</v>
      </c>
      <c r="F108" s="184" t="s">
        <v>187</v>
      </c>
      <c r="H108" s="183" t="s">
        <v>5</v>
      </c>
      <c r="L108" s="182"/>
      <c r="M108" s="185"/>
      <c r="N108" s="186"/>
      <c r="O108" s="186"/>
      <c r="P108" s="186"/>
      <c r="Q108" s="186"/>
      <c r="R108" s="186"/>
      <c r="S108" s="186"/>
      <c r="T108" s="187"/>
      <c r="AT108" s="183" t="s">
        <v>173</v>
      </c>
      <c r="AU108" s="183" t="s">
        <v>82</v>
      </c>
      <c r="AV108" s="13" t="s">
        <v>80</v>
      </c>
      <c r="AW108" s="13" t="s">
        <v>36</v>
      </c>
      <c r="AX108" s="13" t="s">
        <v>73</v>
      </c>
      <c r="AY108" s="183" t="s">
        <v>149</v>
      </c>
    </row>
    <row r="109" spans="2:65" s="13" customFormat="1">
      <c r="B109" s="182"/>
      <c r="D109" s="173" t="s">
        <v>173</v>
      </c>
      <c r="E109" s="183" t="s">
        <v>5</v>
      </c>
      <c r="F109" s="184" t="s">
        <v>188</v>
      </c>
      <c r="H109" s="183" t="s">
        <v>5</v>
      </c>
      <c r="L109" s="182"/>
      <c r="M109" s="185"/>
      <c r="N109" s="186"/>
      <c r="O109" s="186"/>
      <c r="P109" s="186"/>
      <c r="Q109" s="186"/>
      <c r="R109" s="186"/>
      <c r="S109" s="186"/>
      <c r="T109" s="187"/>
      <c r="AT109" s="183" t="s">
        <v>173</v>
      </c>
      <c r="AU109" s="183" t="s">
        <v>82</v>
      </c>
      <c r="AV109" s="13" t="s">
        <v>80</v>
      </c>
      <c r="AW109" s="13" t="s">
        <v>36</v>
      </c>
      <c r="AX109" s="13" t="s">
        <v>73</v>
      </c>
      <c r="AY109" s="183" t="s">
        <v>149</v>
      </c>
    </row>
    <row r="110" spans="2:65" s="13" customFormat="1">
      <c r="B110" s="182"/>
      <c r="D110" s="173" t="s">
        <v>173</v>
      </c>
      <c r="E110" s="183" t="s">
        <v>5</v>
      </c>
      <c r="F110" s="184" t="s">
        <v>189</v>
      </c>
      <c r="H110" s="183" t="s">
        <v>5</v>
      </c>
      <c r="L110" s="182"/>
      <c r="M110" s="185"/>
      <c r="N110" s="186"/>
      <c r="O110" s="186"/>
      <c r="P110" s="186"/>
      <c r="Q110" s="186"/>
      <c r="R110" s="186"/>
      <c r="S110" s="186"/>
      <c r="T110" s="187"/>
      <c r="AT110" s="183" t="s">
        <v>173</v>
      </c>
      <c r="AU110" s="183" t="s">
        <v>82</v>
      </c>
      <c r="AV110" s="13" t="s">
        <v>80</v>
      </c>
      <c r="AW110" s="13" t="s">
        <v>36</v>
      </c>
      <c r="AX110" s="13" t="s">
        <v>73</v>
      </c>
      <c r="AY110" s="183" t="s">
        <v>149</v>
      </c>
    </row>
    <row r="111" spans="2:65" s="12" customFormat="1">
      <c r="B111" s="172"/>
      <c r="D111" s="173" t="s">
        <v>173</v>
      </c>
      <c r="E111" s="174" t="s">
        <v>5</v>
      </c>
      <c r="F111" s="175" t="s">
        <v>795</v>
      </c>
      <c r="H111" s="176">
        <v>288.14499999999998</v>
      </c>
      <c r="L111" s="172"/>
      <c r="M111" s="177"/>
      <c r="N111" s="178"/>
      <c r="O111" s="178"/>
      <c r="P111" s="178"/>
      <c r="Q111" s="178"/>
      <c r="R111" s="178"/>
      <c r="S111" s="178"/>
      <c r="T111" s="179"/>
      <c r="AT111" s="174" t="s">
        <v>173</v>
      </c>
      <c r="AU111" s="174" t="s">
        <v>82</v>
      </c>
      <c r="AV111" s="12" t="s">
        <v>82</v>
      </c>
      <c r="AW111" s="12" t="s">
        <v>36</v>
      </c>
      <c r="AX111" s="12" t="s">
        <v>73</v>
      </c>
      <c r="AY111" s="174" t="s">
        <v>149</v>
      </c>
    </row>
    <row r="112" spans="2:65" s="12" customFormat="1">
      <c r="B112" s="172"/>
      <c r="D112" s="173" t="s">
        <v>173</v>
      </c>
      <c r="E112" s="174" t="s">
        <v>5</v>
      </c>
      <c r="F112" s="175" t="s">
        <v>796</v>
      </c>
      <c r="H112" s="176">
        <v>34.65</v>
      </c>
      <c r="L112" s="172"/>
      <c r="M112" s="177"/>
      <c r="N112" s="178"/>
      <c r="O112" s="178"/>
      <c r="P112" s="178"/>
      <c r="Q112" s="178"/>
      <c r="R112" s="178"/>
      <c r="S112" s="178"/>
      <c r="T112" s="179"/>
      <c r="AT112" s="174" t="s">
        <v>173</v>
      </c>
      <c r="AU112" s="174" t="s">
        <v>82</v>
      </c>
      <c r="AV112" s="12" t="s">
        <v>82</v>
      </c>
      <c r="AW112" s="12" t="s">
        <v>36</v>
      </c>
      <c r="AX112" s="12" t="s">
        <v>73</v>
      </c>
      <c r="AY112" s="174" t="s">
        <v>149</v>
      </c>
    </row>
    <row r="113" spans="2:65" s="14" customFormat="1">
      <c r="B113" s="188"/>
      <c r="D113" s="173" t="s">
        <v>173</v>
      </c>
      <c r="E113" s="189" t="s">
        <v>5</v>
      </c>
      <c r="F113" s="190" t="s">
        <v>194</v>
      </c>
      <c r="H113" s="191">
        <v>322.79500000000002</v>
      </c>
      <c r="L113" s="188"/>
      <c r="M113" s="192"/>
      <c r="N113" s="193"/>
      <c r="O113" s="193"/>
      <c r="P113" s="193"/>
      <c r="Q113" s="193"/>
      <c r="R113" s="193"/>
      <c r="S113" s="193"/>
      <c r="T113" s="194"/>
      <c r="AT113" s="189" t="s">
        <v>173</v>
      </c>
      <c r="AU113" s="189" t="s">
        <v>82</v>
      </c>
      <c r="AV113" s="14" t="s">
        <v>156</v>
      </c>
      <c r="AW113" s="14" t="s">
        <v>36</v>
      </c>
      <c r="AX113" s="14" t="s">
        <v>80</v>
      </c>
      <c r="AY113" s="189" t="s">
        <v>149</v>
      </c>
    </row>
    <row r="114" spans="2:65" s="1" customFormat="1" ht="38.25" customHeight="1">
      <c r="B114" s="160"/>
      <c r="C114" s="161" t="s">
        <v>156</v>
      </c>
      <c r="D114" s="161" t="s">
        <v>151</v>
      </c>
      <c r="E114" s="162" t="s">
        <v>196</v>
      </c>
      <c r="F114" s="163" t="s">
        <v>197</v>
      </c>
      <c r="G114" s="164" t="s">
        <v>171</v>
      </c>
      <c r="H114" s="165">
        <v>340.28500000000003</v>
      </c>
      <c r="I114" s="166"/>
      <c r="J114" s="166">
        <f>ROUND(I114*H114,2)</f>
        <v>0</v>
      </c>
      <c r="K114" s="163" t="s">
        <v>155</v>
      </c>
      <c r="L114" s="39"/>
      <c r="M114" s="167" t="s">
        <v>5</v>
      </c>
      <c r="N114" s="168" t="s">
        <v>44</v>
      </c>
      <c r="O114" s="169">
        <v>0.14399999999999999</v>
      </c>
      <c r="P114" s="169">
        <f>O114*H114</f>
        <v>49.001040000000003</v>
      </c>
      <c r="Q114" s="169">
        <v>0</v>
      </c>
      <c r="R114" s="169">
        <f>Q114*H114</f>
        <v>0</v>
      </c>
      <c r="S114" s="169">
        <v>0.57999999999999996</v>
      </c>
      <c r="T114" s="170">
        <f>S114*H114</f>
        <v>197.36529999999999</v>
      </c>
      <c r="AR114" s="25" t="s">
        <v>156</v>
      </c>
      <c r="AT114" s="25" t="s">
        <v>151</v>
      </c>
      <c r="AU114" s="25" t="s">
        <v>82</v>
      </c>
      <c r="AY114" s="25" t="s">
        <v>149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25" t="s">
        <v>80</v>
      </c>
      <c r="BK114" s="171">
        <f>ROUND(I114*H114,2)</f>
        <v>0</v>
      </c>
      <c r="BL114" s="25" t="s">
        <v>156</v>
      </c>
      <c r="BM114" s="25" t="s">
        <v>797</v>
      </c>
    </row>
    <row r="115" spans="2:65" s="1" customFormat="1" ht="27">
      <c r="B115" s="39"/>
      <c r="D115" s="173" t="s">
        <v>179</v>
      </c>
      <c r="F115" s="180" t="s">
        <v>199</v>
      </c>
      <c r="L115" s="39"/>
      <c r="M115" s="181"/>
      <c r="N115" s="40"/>
      <c r="O115" s="40"/>
      <c r="P115" s="40"/>
      <c r="Q115" s="40"/>
      <c r="R115" s="40"/>
      <c r="S115" s="40"/>
      <c r="T115" s="68"/>
      <c r="AT115" s="25" t="s">
        <v>179</v>
      </c>
      <c r="AU115" s="25" t="s">
        <v>82</v>
      </c>
    </row>
    <row r="116" spans="2:65" s="13" customFormat="1">
      <c r="B116" s="182"/>
      <c r="D116" s="173" t="s">
        <v>173</v>
      </c>
      <c r="E116" s="183" t="s">
        <v>5</v>
      </c>
      <c r="F116" s="184" t="s">
        <v>187</v>
      </c>
      <c r="H116" s="183" t="s">
        <v>5</v>
      </c>
      <c r="L116" s="182"/>
      <c r="M116" s="185"/>
      <c r="N116" s="186"/>
      <c r="O116" s="186"/>
      <c r="P116" s="186"/>
      <c r="Q116" s="186"/>
      <c r="R116" s="186"/>
      <c r="S116" s="186"/>
      <c r="T116" s="187"/>
      <c r="AT116" s="183" t="s">
        <v>173</v>
      </c>
      <c r="AU116" s="183" t="s">
        <v>82</v>
      </c>
      <c r="AV116" s="13" t="s">
        <v>80</v>
      </c>
      <c r="AW116" s="13" t="s">
        <v>36</v>
      </c>
      <c r="AX116" s="13" t="s">
        <v>73</v>
      </c>
      <c r="AY116" s="183" t="s">
        <v>149</v>
      </c>
    </row>
    <row r="117" spans="2:65" s="13" customFormat="1">
      <c r="B117" s="182"/>
      <c r="D117" s="173" t="s">
        <v>173</v>
      </c>
      <c r="E117" s="183" t="s">
        <v>5</v>
      </c>
      <c r="F117" s="184" t="s">
        <v>188</v>
      </c>
      <c r="H117" s="183" t="s">
        <v>5</v>
      </c>
      <c r="L117" s="182"/>
      <c r="M117" s="185"/>
      <c r="N117" s="186"/>
      <c r="O117" s="186"/>
      <c r="P117" s="186"/>
      <c r="Q117" s="186"/>
      <c r="R117" s="186"/>
      <c r="S117" s="186"/>
      <c r="T117" s="187"/>
      <c r="AT117" s="183" t="s">
        <v>173</v>
      </c>
      <c r="AU117" s="183" t="s">
        <v>82</v>
      </c>
      <c r="AV117" s="13" t="s">
        <v>80</v>
      </c>
      <c r="AW117" s="13" t="s">
        <v>36</v>
      </c>
      <c r="AX117" s="13" t="s">
        <v>73</v>
      </c>
      <c r="AY117" s="183" t="s">
        <v>149</v>
      </c>
    </row>
    <row r="118" spans="2:65" s="13" customFormat="1">
      <c r="B118" s="182"/>
      <c r="D118" s="173" t="s">
        <v>173</v>
      </c>
      <c r="E118" s="183" t="s">
        <v>5</v>
      </c>
      <c r="F118" s="184" t="s">
        <v>190</v>
      </c>
      <c r="H118" s="183" t="s">
        <v>5</v>
      </c>
      <c r="L118" s="182"/>
      <c r="M118" s="185"/>
      <c r="N118" s="186"/>
      <c r="O118" s="186"/>
      <c r="P118" s="186"/>
      <c r="Q118" s="186"/>
      <c r="R118" s="186"/>
      <c r="S118" s="186"/>
      <c r="T118" s="187"/>
      <c r="AT118" s="183" t="s">
        <v>173</v>
      </c>
      <c r="AU118" s="183" t="s">
        <v>82</v>
      </c>
      <c r="AV118" s="13" t="s">
        <v>80</v>
      </c>
      <c r="AW118" s="13" t="s">
        <v>36</v>
      </c>
      <c r="AX118" s="13" t="s">
        <v>73</v>
      </c>
      <c r="AY118" s="183" t="s">
        <v>149</v>
      </c>
    </row>
    <row r="119" spans="2:65" s="12" customFormat="1">
      <c r="B119" s="172"/>
      <c r="D119" s="173" t="s">
        <v>173</v>
      </c>
      <c r="E119" s="174" t="s">
        <v>5</v>
      </c>
      <c r="F119" s="175" t="s">
        <v>798</v>
      </c>
      <c r="H119" s="176">
        <v>288.08999999999997</v>
      </c>
      <c r="L119" s="172"/>
      <c r="M119" s="177"/>
      <c r="N119" s="178"/>
      <c r="O119" s="178"/>
      <c r="P119" s="178"/>
      <c r="Q119" s="178"/>
      <c r="R119" s="178"/>
      <c r="S119" s="178"/>
      <c r="T119" s="179"/>
      <c r="AT119" s="174" t="s">
        <v>173</v>
      </c>
      <c r="AU119" s="174" t="s">
        <v>82</v>
      </c>
      <c r="AV119" s="12" t="s">
        <v>82</v>
      </c>
      <c r="AW119" s="12" t="s">
        <v>36</v>
      </c>
      <c r="AX119" s="12" t="s">
        <v>73</v>
      </c>
      <c r="AY119" s="174" t="s">
        <v>149</v>
      </c>
    </row>
    <row r="120" spans="2:65" s="12" customFormat="1">
      <c r="B120" s="172"/>
      <c r="D120" s="173" t="s">
        <v>173</v>
      </c>
      <c r="E120" s="174" t="s">
        <v>5</v>
      </c>
      <c r="F120" s="175" t="s">
        <v>799</v>
      </c>
      <c r="H120" s="176">
        <v>7.6449999999999996</v>
      </c>
      <c r="L120" s="172"/>
      <c r="M120" s="177"/>
      <c r="N120" s="178"/>
      <c r="O120" s="178"/>
      <c r="P120" s="178"/>
      <c r="Q120" s="178"/>
      <c r="R120" s="178"/>
      <c r="S120" s="178"/>
      <c r="T120" s="179"/>
      <c r="AT120" s="174" t="s">
        <v>173</v>
      </c>
      <c r="AU120" s="174" t="s">
        <v>82</v>
      </c>
      <c r="AV120" s="12" t="s">
        <v>82</v>
      </c>
      <c r="AW120" s="12" t="s">
        <v>36</v>
      </c>
      <c r="AX120" s="12" t="s">
        <v>73</v>
      </c>
      <c r="AY120" s="174" t="s">
        <v>149</v>
      </c>
    </row>
    <row r="121" spans="2:65" s="15" customFormat="1">
      <c r="B121" s="195"/>
      <c r="D121" s="173" t="s">
        <v>173</v>
      </c>
      <c r="E121" s="196" t="s">
        <v>5</v>
      </c>
      <c r="F121" s="197" t="s">
        <v>284</v>
      </c>
      <c r="H121" s="198">
        <v>295.73500000000001</v>
      </c>
      <c r="L121" s="195"/>
      <c r="M121" s="199"/>
      <c r="N121" s="200"/>
      <c r="O121" s="200"/>
      <c r="P121" s="200"/>
      <c r="Q121" s="200"/>
      <c r="R121" s="200"/>
      <c r="S121" s="200"/>
      <c r="T121" s="201"/>
      <c r="AT121" s="196" t="s">
        <v>173</v>
      </c>
      <c r="AU121" s="196" t="s">
        <v>82</v>
      </c>
      <c r="AV121" s="15" t="s">
        <v>161</v>
      </c>
      <c r="AW121" s="15" t="s">
        <v>36</v>
      </c>
      <c r="AX121" s="15" t="s">
        <v>73</v>
      </c>
      <c r="AY121" s="196" t="s">
        <v>149</v>
      </c>
    </row>
    <row r="122" spans="2:65" s="13" customFormat="1">
      <c r="B122" s="182"/>
      <c r="D122" s="173" t="s">
        <v>173</v>
      </c>
      <c r="E122" s="183" t="s">
        <v>5</v>
      </c>
      <c r="F122" s="184" t="s">
        <v>192</v>
      </c>
      <c r="H122" s="183" t="s">
        <v>5</v>
      </c>
      <c r="L122" s="182"/>
      <c r="M122" s="185"/>
      <c r="N122" s="186"/>
      <c r="O122" s="186"/>
      <c r="P122" s="186"/>
      <c r="Q122" s="186"/>
      <c r="R122" s="186"/>
      <c r="S122" s="186"/>
      <c r="T122" s="187"/>
      <c r="AT122" s="183" t="s">
        <v>173</v>
      </c>
      <c r="AU122" s="183" t="s">
        <v>82</v>
      </c>
      <c r="AV122" s="13" t="s">
        <v>80</v>
      </c>
      <c r="AW122" s="13" t="s">
        <v>36</v>
      </c>
      <c r="AX122" s="13" t="s">
        <v>73</v>
      </c>
      <c r="AY122" s="183" t="s">
        <v>149</v>
      </c>
    </row>
    <row r="123" spans="2:65" s="12" customFormat="1">
      <c r="B123" s="172"/>
      <c r="D123" s="173" t="s">
        <v>173</v>
      </c>
      <c r="E123" s="174" t="s">
        <v>5</v>
      </c>
      <c r="F123" s="175" t="s">
        <v>800</v>
      </c>
      <c r="H123" s="176">
        <v>34.65</v>
      </c>
      <c r="L123" s="172"/>
      <c r="M123" s="177"/>
      <c r="N123" s="178"/>
      <c r="O123" s="178"/>
      <c r="P123" s="178"/>
      <c r="Q123" s="178"/>
      <c r="R123" s="178"/>
      <c r="S123" s="178"/>
      <c r="T123" s="179"/>
      <c r="AT123" s="174" t="s">
        <v>173</v>
      </c>
      <c r="AU123" s="174" t="s">
        <v>82</v>
      </c>
      <c r="AV123" s="12" t="s">
        <v>82</v>
      </c>
      <c r="AW123" s="12" t="s">
        <v>36</v>
      </c>
      <c r="AX123" s="12" t="s">
        <v>73</v>
      </c>
      <c r="AY123" s="174" t="s">
        <v>149</v>
      </c>
    </row>
    <row r="124" spans="2:65" s="12" customFormat="1">
      <c r="B124" s="172"/>
      <c r="D124" s="173" t="s">
        <v>173</v>
      </c>
      <c r="E124" s="174" t="s">
        <v>5</v>
      </c>
      <c r="F124" s="175" t="s">
        <v>801</v>
      </c>
      <c r="H124" s="176">
        <v>9.9</v>
      </c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173</v>
      </c>
      <c r="AU124" s="174" t="s">
        <v>82</v>
      </c>
      <c r="AV124" s="12" t="s">
        <v>82</v>
      </c>
      <c r="AW124" s="12" t="s">
        <v>36</v>
      </c>
      <c r="AX124" s="12" t="s">
        <v>73</v>
      </c>
      <c r="AY124" s="174" t="s">
        <v>149</v>
      </c>
    </row>
    <row r="125" spans="2:65" s="15" customFormat="1">
      <c r="B125" s="195"/>
      <c r="D125" s="173" t="s">
        <v>173</v>
      </c>
      <c r="E125" s="196" t="s">
        <v>5</v>
      </c>
      <c r="F125" s="197" t="s">
        <v>284</v>
      </c>
      <c r="H125" s="198">
        <v>44.55</v>
      </c>
      <c r="L125" s="195"/>
      <c r="M125" s="199"/>
      <c r="N125" s="200"/>
      <c r="O125" s="200"/>
      <c r="P125" s="200"/>
      <c r="Q125" s="200"/>
      <c r="R125" s="200"/>
      <c r="S125" s="200"/>
      <c r="T125" s="201"/>
      <c r="AT125" s="196" t="s">
        <v>173</v>
      </c>
      <c r="AU125" s="196" t="s">
        <v>82</v>
      </c>
      <c r="AV125" s="15" t="s">
        <v>161</v>
      </c>
      <c r="AW125" s="15" t="s">
        <v>36</v>
      </c>
      <c r="AX125" s="15" t="s">
        <v>73</v>
      </c>
      <c r="AY125" s="196" t="s">
        <v>149</v>
      </c>
    </row>
    <row r="126" spans="2:65" s="14" customFormat="1">
      <c r="B126" s="188"/>
      <c r="D126" s="173" t="s">
        <v>173</v>
      </c>
      <c r="E126" s="189" t="s">
        <v>5</v>
      </c>
      <c r="F126" s="190" t="s">
        <v>194</v>
      </c>
      <c r="H126" s="191">
        <v>340.28500000000003</v>
      </c>
      <c r="L126" s="188"/>
      <c r="M126" s="192"/>
      <c r="N126" s="193"/>
      <c r="O126" s="193"/>
      <c r="P126" s="193"/>
      <c r="Q126" s="193"/>
      <c r="R126" s="193"/>
      <c r="S126" s="193"/>
      <c r="T126" s="194"/>
      <c r="AT126" s="189" t="s">
        <v>173</v>
      </c>
      <c r="AU126" s="189" t="s">
        <v>82</v>
      </c>
      <c r="AV126" s="14" t="s">
        <v>156</v>
      </c>
      <c r="AW126" s="14" t="s">
        <v>36</v>
      </c>
      <c r="AX126" s="14" t="s">
        <v>80</v>
      </c>
      <c r="AY126" s="189" t="s">
        <v>149</v>
      </c>
    </row>
    <row r="127" spans="2:65" s="1" customFormat="1" ht="38.25" customHeight="1">
      <c r="B127" s="160"/>
      <c r="C127" s="161" t="s">
        <v>168</v>
      </c>
      <c r="D127" s="161" t="s">
        <v>151</v>
      </c>
      <c r="E127" s="162" t="s">
        <v>204</v>
      </c>
      <c r="F127" s="163" t="s">
        <v>205</v>
      </c>
      <c r="G127" s="164" t="s">
        <v>171</v>
      </c>
      <c r="H127" s="165">
        <v>559.625</v>
      </c>
      <c r="I127" s="166"/>
      <c r="J127" s="166">
        <f>ROUND(I127*H127,2)</f>
        <v>0</v>
      </c>
      <c r="K127" s="163" t="s">
        <v>155</v>
      </c>
      <c r="L127" s="39"/>
      <c r="M127" s="167" t="s">
        <v>5</v>
      </c>
      <c r="N127" s="168" t="s">
        <v>44</v>
      </c>
      <c r="O127" s="169">
        <v>7.8E-2</v>
      </c>
      <c r="P127" s="169">
        <f>O127*H127</f>
        <v>43.650750000000002</v>
      </c>
      <c r="Q127" s="169">
        <v>0</v>
      </c>
      <c r="R127" s="169">
        <f>Q127*H127</f>
        <v>0</v>
      </c>
      <c r="S127" s="169">
        <v>0.22</v>
      </c>
      <c r="T127" s="170">
        <f>S127*H127</f>
        <v>123.11750000000001</v>
      </c>
      <c r="AR127" s="25" t="s">
        <v>156</v>
      </c>
      <c r="AT127" s="25" t="s">
        <v>151</v>
      </c>
      <c r="AU127" s="25" t="s">
        <v>82</v>
      </c>
      <c r="AY127" s="25" t="s">
        <v>149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25" t="s">
        <v>80</v>
      </c>
      <c r="BK127" s="171">
        <f>ROUND(I127*H127,2)</f>
        <v>0</v>
      </c>
      <c r="BL127" s="25" t="s">
        <v>156</v>
      </c>
      <c r="BM127" s="25" t="s">
        <v>802</v>
      </c>
    </row>
    <row r="128" spans="2:65" s="1" customFormat="1" ht="27">
      <c r="B128" s="39"/>
      <c r="D128" s="173" t="s">
        <v>179</v>
      </c>
      <c r="F128" s="180" t="s">
        <v>207</v>
      </c>
      <c r="L128" s="39"/>
      <c r="M128" s="181"/>
      <c r="N128" s="40"/>
      <c r="O128" s="40"/>
      <c r="P128" s="40"/>
      <c r="Q128" s="40"/>
      <c r="R128" s="40"/>
      <c r="S128" s="40"/>
      <c r="T128" s="68"/>
      <c r="AT128" s="25" t="s">
        <v>179</v>
      </c>
      <c r="AU128" s="25" t="s">
        <v>82</v>
      </c>
    </row>
    <row r="129" spans="2:65" s="13" customFormat="1">
      <c r="B129" s="182"/>
      <c r="D129" s="173" t="s">
        <v>173</v>
      </c>
      <c r="E129" s="183" t="s">
        <v>5</v>
      </c>
      <c r="F129" s="184" t="s">
        <v>208</v>
      </c>
      <c r="H129" s="183" t="s">
        <v>5</v>
      </c>
      <c r="L129" s="182"/>
      <c r="M129" s="185"/>
      <c r="N129" s="186"/>
      <c r="O129" s="186"/>
      <c r="P129" s="186"/>
      <c r="Q129" s="186"/>
      <c r="R129" s="186"/>
      <c r="S129" s="186"/>
      <c r="T129" s="187"/>
      <c r="AT129" s="183" t="s">
        <v>173</v>
      </c>
      <c r="AU129" s="183" t="s">
        <v>82</v>
      </c>
      <c r="AV129" s="13" t="s">
        <v>80</v>
      </c>
      <c r="AW129" s="13" t="s">
        <v>36</v>
      </c>
      <c r="AX129" s="13" t="s">
        <v>73</v>
      </c>
      <c r="AY129" s="183" t="s">
        <v>149</v>
      </c>
    </row>
    <row r="130" spans="2:65" s="13" customFormat="1">
      <c r="B130" s="182"/>
      <c r="D130" s="173" t="s">
        <v>173</v>
      </c>
      <c r="E130" s="183" t="s">
        <v>5</v>
      </c>
      <c r="F130" s="184" t="s">
        <v>188</v>
      </c>
      <c r="H130" s="183" t="s">
        <v>5</v>
      </c>
      <c r="L130" s="182"/>
      <c r="M130" s="185"/>
      <c r="N130" s="186"/>
      <c r="O130" s="186"/>
      <c r="P130" s="186"/>
      <c r="Q130" s="186"/>
      <c r="R130" s="186"/>
      <c r="S130" s="186"/>
      <c r="T130" s="187"/>
      <c r="AT130" s="183" t="s">
        <v>173</v>
      </c>
      <c r="AU130" s="183" t="s">
        <v>82</v>
      </c>
      <c r="AV130" s="13" t="s">
        <v>80</v>
      </c>
      <c r="AW130" s="13" t="s">
        <v>36</v>
      </c>
      <c r="AX130" s="13" t="s">
        <v>73</v>
      </c>
      <c r="AY130" s="183" t="s">
        <v>149</v>
      </c>
    </row>
    <row r="131" spans="2:65" s="13" customFormat="1">
      <c r="B131" s="182"/>
      <c r="D131" s="173" t="s">
        <v>173</v>
      </c>
      <c r="E131" s="183" t="s">
        <v>5</v>
      </c>
      <c r="F131" s="184" t="s">
        <v>200</v>
      </c>
      <c r="H131" s="183" t="s">
        <v>5</v>
      </c>
      <c r="L131" s="182"/>
      <c r="M131" s="185"/>
      <c r="N131" s="186"/>
      <c r="O131" s="186"/>
      <c r="P131" s="186"/>
      <c r="Q131" s="186"/>
      <c r="R131" s="186"/>
      <c r="S131" s="186"/>
      <c r="T131" s="187"/>
      <c r="AT131" s="183" t="s">
        <v>173</v>
      </c>
      <c r="AU131" s="183" t="s">
        <v>82</v>
      </c>
      <c r="AV131" s="13" t="s">
        <v>80</v>
      </c>
      <c r="AW131" s="13" t="s">
        <v>36</v>
      </c>
      <c r="AX131" s="13" t="s">
        <v>73</v>
      </c>
      <c r="AY131" s="183" t="s">
        <v>149</v>
      </c>
    </row>
    <row r="132" spans="2:65" s="12" customFormat="1">
      <c r="B132" s="172"/>
      <c r="D132" s="173" t="s">
        <v>173</v>
      </c>
      <c r="E132" s="174" t="s">
        <v>5</v>
      </c>
      <c r="F132" s="175" t="s">
        <v>798</v>
      </c>
      <c r="H132" s="176">
        <v>288.08999999999997</v>
      </c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173</v>
      </c>
      <c r="AU132" s="174" t="s">
        <v>82</v>
      </c>
      <c r="AV132" s="12" t="s">
        <v>82</v>
      </c>
      <c r="AW132" s="12" t="s">
        <v>36</v>
      </c>
      <c r="AX132" s="12" t="s">
        <v>73</v>
      </c>
      <c r="AY132" s="174" t="s">
        <v>149</v>
      </c>
    </row>
    <row r="133" spans="2:65" s="12" customFormat="1">
      <c r="B133" s="172"/>
      <c r="D133" s="173" t="s">
        <v>173</v>
      </c>
      <c r="E133" s="174" t="s">
        <v>5</v>
      </c>
      <c r="F133" s="175" t="s">
        <v>803</v>
      </c>
      <c r="H133" s="176">
        <v>14.595000000000001</v>
      </c>
      <c r="L133" s="172"/>
      <c r="M133" s="177"/>
      <c r="N133" s="178"/>
      <c r="O133" s="178"/>
      <c r="P133" s="178"/>
      <c r="Q133" s="178"/>
      <c r="R133" s="178"/>
      <c r="S133" s="178"/>
      <c r="T133" s="179"/>
      <c r="AT133" s="174" t="s">
        <v>173</v>
      </c>
      <c r="AU133" s="174" t="s">
        <v>82</v>
      </c>
      <c r="AV133" s="12" t="s">
        <v>82</v>
      </c>
      <c r="AW133" s="12" t="s">
        <v>36</v>
      </c>
      <c r="AX133" s="12" t="s">
        <v>73</v>
      </c>
      <c r="AY133" s="174" t="s">
        <v>149</v>
      </c>
    </row>
    <row r="134" spans="2:65" s="13" customFormat="1">
      <c r="B134" s="182"/>
      <c r="D134" s="173" t="s">
        <v>173</v>
      </c>
      <c r="E134" s="183" t="s">
        <v>5</v>
      </c>
      <c r="F134" s="184" t="s">
        <v>189</v>
      </c>
      <c r="H134" s="183" t="s">
        <v>5</v>
      </c>
      <c r="L134" s="182"/>
      <c r="M134" s="185"/>
      <c r="N134" s="186"/>
      <c r="O134" s="186"/>
      <c r="P134" s="186"/>
      <c r="Q134" s="186"/>
      <c r="R134" s="186"/>
      <c r="S134" s="186"/>
      <c r="T134" s="187"/>
      <c r="AT134" s="183" t="s">
        <v>173</v>
      </c>
      <c r="AU134" s="183" t="s">
        <v>82</v>
      </c>
      <c r="AV134" s="13" t="s">
        <v>80</v>
      </c>
      <c r="AW134" s="13" t="s">
        <v>36</v>
      </c>
      <c r="AX134" s="13" t="s">
        <v>73</v>
      </c>
      <c r="AY134" s="183" t="s">
        <v>149</v>
      </c>
    </row>
    <row r="135" spans="2:65" s="12" customFormat="1">
      <c r="B135" s="172"/>
      <c r="D135" s="173" t="s">
        <v>173</v>
      </c>
      <c r="E135" s="174" t="s">
        <v>5</v>
      </c>
      <c r="F135" s="175" t="s">
        <v>804</v>
      </c>
      <c r="H135" s="176">
        <v>193.49</v>
      </c>
      <c r="L135" s="172"/>
      <c r="M135" s="177"/>
      <c r="N135" s="178"/>
      <c r="O135" s="178"/>
      <c r="P135" s="178"/>
      <c r="Q135" s="178"/>
      <c r="R135" s="178"/>
      <c r="S135" s="178"/>
      <c r="T135" s="179"/>
      <c r="AT135" s="174" t="s">
        <v>173</v>
      </c>
      <c r="AU135" s="174" t="s">
        <v>82</v>
      </c>
      <c r="AV135" s="12" t="s">
        <v>82</v>
      </c>
      <c r="AW135" s="12" t="s">
        <v>36</v>
      </c>
      <c r="AX135" s="12" t="s">
        <v>73</v>
      </c>
      <c r="AY135" s="174" t="s">
        <v>149</v>
      </c>
    </row>
    <row r="136" spans="2:65" s="15" customFormat="1">
      <c r="B136" s="195"/>
      <c r="D136" s="173" t="s">
        <v>173</v>
      </c>
      <c r="E136" s="196" t="s">
        <v>5</v>
      </c>
      <c r="F136" s="197" t="s">
        <v>284</v>
      </c>
      <c r="H136" s="198">
        <v>496.17500000000001</v>
      </c>
      <c r="L136" s="195"/>
      <c r="M136" s="199"/>
      <c r="N136" s="200"/>
      <c r="O136" s="200"/>
      <c r="P136" s="200"/>
      <c r="Q136" s="200"/>
      <c r="R136" s="200"/>
      <c r="S136" s="200"/>
      <c r="T136" s="201"/>
      <c r="AT136" s="196" t="s">
        <v>173</v>
      </c>
      <c r="AU136" s="196" t="s">
        <v>82</v>
      </c>
      <c r="AV136" s="15" t="s">
        <v>161</v>
      </c>
      <c r="AW136" s="15" t="s">
        <v>36</v>
      </c>
      <c r="AX136" s="15" t="s">
        <v>73</v>
      </c>
      <c r="AY136" s="196" t="s">
        <v>149</v>
      </c>
    </row>
    <row r="137" spans="2:65" s="13" customFormat="1">
      <c r="B137" s="182"/>
      <c r="D137" s="173" t="s">
        <v>173</v>
      </c>
      <c r="E137" s="183" t="s">
        <v>5</v>
      </c>
      <c r="F137" s="184" t="s">
        <v>192</v>
      </c>
      <c r="H137" s="183" t="s">
        <v>5</v>
      </c>
      <c r="L137" s="182"/>
      <c r="M137" s="185"/>
      <c r="N137" s="186"/>
      <c r="O137" s="186"/>
      <c r="P137" s="186"/>
      <c r="Q137" s="186"/>
      <c r="R137" s="186"/>
      <c r="S137" s="186"/>
      <c r="T137" s="187"/>
      <c r="AT137" s="183" t="s">
        <v>173</v>
      </c>
      <c r="AU137" s="183" t="s">
        <v>82</v>
      </c>
      <c r="AV137" s="13" t="s">
        <v>80</v>
      </c>
      <c r="AW137" s="13" t="s">
        <v>36</v>
      </c>
      <c r="AX137" s="13" t="s">
        <v>73</v>
      </c>
      <c r="AY137" s="183" t="s">
        <v>149</v>
      </c>
    </row>
    <row r="138" spans="2:65" s="12" customFormat="1">
      <c r="B138" s="172"/>
      <c r="D138" s="173" t="s">
        <v>173</v>
      </c>
      <c r="E138" s="174" t="s">
        <v>5</v>
      </c>
      <c r="F138" s="175" t="s">
        <v>800</v>
      </c>
      <c r="H138" s="176">
        <v>34.65</v>
      </c>
      <c r="L138" s="172"/>
      <c r="M138" s="177"/>
      <c r="N138" s="178"/>
      <c r="O138" s="178"/>
      <c r="P138" s="178"/>
      <c r="Q138" s="178"/>
      <c r="R138" s="178"/>
      <c r="S138" s="178"/>
      <c r="T138" s="179"/>
      <c r="AT138" s="174" t="s">
        <v>173</v>
      </c>
      <c r="AU138" s="174" t="s">
        <v>82</v>
      </c>
      <c r="AV138" s="12" t="s">
        <v>82</v>
      </c>
      <c r="AW138" s="12" t="s">
        <v>36</v>
      </c>
      <c r="AX138" s="12" t="s">
        <v>73</v>
      </c>
      <c r="AY138" s="174" t="s">
        <v>149</v>
      </c>
    </row>
    <row r="139" spans="2:65" s="12" customFormat="1">
      <c r="B139" s="172"/>
      <c r="D139" s="173" t="s">
        <v>173</v>
      </c>
      <c r="E139" s="174" t="s">
        <v>5</v>
      </c>
      <c r="F139" s="175" t="s">
        <v>805</v>
      </c>
      <c r="H139" s="176">
        <v>18.899999999999999</v>
      </c>
      <c r="L139" s="172"/>
      <c r="M139" s="177"/>
      <c r="N139" s="178"/>
      <c r="O139" s="178"/>
      <c r="P139" s="178"/>
      <c r="Q139" s="178"/>
      <c r="R139" s="178"/>
      <c r="S139" s="178"/>
      <c r="T139" s="179"/>
      <c r="AT139" s="174" t="s">
        <v>173</v>
      </c>
      <c r="AU139" s="174" t="s">
        <v>82</v>
      </c>
      <c r="AV139" s="12" t="s">
        <v>82</v>
      </c>
      <c r="AW139" s="12" t="s">
        <v>36</v>
      </c>
      <c r="AX139" s="12" t="s">
        <v>73</v>
      </c>
      <c r="AY139" s="174" t="s">
        <v>149</v>
      </c>
    </row>
    <row r="140" spans="2:65" s="13" customFormat="1">
      <c r="B140" s="182"/>
      <c r="D140" s="173" t="s">
        <v>173</v>
      </c>
      <c r="E140" s="183" t="s">
        <v>5</v>
      </c>
      <c r="F140" s="184" t="s">
        <v>189</v>
      </c>
      <c r="H140" s="183" t="s">
        <v>5</v>
      </c>
      <c r="L140" s="182"/>
      <c r="M140" s="185"/>
      <c r="N140" s="186"/>
      <c r="O140" s="186"/>
      <c r="P140" s="186"/>
      <c r="Q140" s="186"/>
      <c r="R140" s="186"/>
      <c r="S140" s="186"/>
      <c r="T140" s="187"/>
      <c r="AT140" s="183" t="s">
        <v>173</v>
      </c>
      <c r="AU140" s="183" t="s">
        <v>82</v>
      </c>
      <c r="AV140" s="13" t="s">
        <v>80</v>
      </c>
      <c r="AW140" s="13" t="s">
        <v>36</v>
      </c>
      <c r="AX140" s="13" t="s">
        <v>73</v>
      </c>
      <c r="AY140" s="183" t="s">
        <v>149</v>
      </c>
    </row>
    <row r="141" spans="2:65" s="12" customFormat="1">
      <c r="B141" s="172"/>
      <c r="D141" s="173" t="s">
        <v>173</v>
      </c>
      <c r="E141" s="174" t="s">
        <v>5</v>
      </c>
      <c r="F141" s="175" t="s">
        <v>801</v>
      </c>
      <c r="H141" s="176">
        <v>9.9</v>
      </c>
      <c r="L141" s="172"/>
      <c r="M141" s="177"/>
      <c r="N141" s="178"/>
      <c r="O141" s="178"/>
      <c r="P141" s="178"/>
      <c r="Q141" s="178"/>
      <c r="R141" s="178"/>
      <c r="S141" s="178"/>
      <c r="T141" s="179"/>
      <c r="AT141" s="174" t="s">
        <v>173</v>
      </c>
      <c r="AU141" s="174" t="s">
        <v>82</v>
      </c>
      <c r="AV141" s="12" t="s">
        <v>82</v>
      </c>
      <c r="AW141" s="12" t="s">
        <v>36</v>
      </c>
      <c r="AX141" s="12" t="s">
        <v>73</v>
      </c>
      <c r="AY141" s="174" t="s">
        <v>149</v>
      </c>
    </row>
    <row r="142" spans="2:65" s="15" customFormat="1">
      <c r="B142" s="195"/>
      <c r="D142" s="173" t="s">
        <v>173</v>
      </c>
      <c r="E142" s="196" t="s">
        <v>5</v>
      </c>
      <c r="F142" s="197" t="s">
        <v>284</v>
      </c>
      <c r="H142" s="198">
        <v>63.45</v>
      </c>
      <c r="L142" s="195"/>
      <c r="M142" s="199"/>
      <c r="N142" s="200"/>
      <c r="O142" s="200"/>
      <c r="P142" s="200"/>
      <c r="Q142" s="200"/>
      <c r="R142" s="200"/>
      <c r="S142" s="200"/>
      <c r="T142" s="201"/>
      <c r="AT142" s="196" t="s">
        <v>173</v>
      </c>
      <c r="AU142" s="196" t="s">
        <v>82</v>
      </c>
      <c r="AV142" s="15" t="s">
        <v>161</v>
      </c>
      <c r="AW142" s="15" t="s">
        <v>36</v>
      </c>
      <c r="AX142" s="15" t="s">
        <v>73</v>
      </c>
      <c r="AY142" s="196" t="s">
        <v>149</v>
      </c>
    </row>
    <row r="143" spans="2:65" s="14" customFormat="1">
      <c r="B143" s="188"/>
      <c r="D143" s="173" t="s">
        <v>173</v>
      </c>
      <c r="E143" s="189" t="s">
        <v>5</v>
      </c>
      <c r="F143" s="190" t="s">
        <v>194</v>
      </c>
      <c r="H143" s="191">
        <v>559.625</v>
      </c>
      <c r="L143" s="188"/>
      <c r="M143" s="192"/>
      <c r="N143" s="193"/>
      <c r="O143" s="193"/>
      <c r="P143" s="193"/>
      <c r="Q143" s="193"/>
      <c r="R143" s="193"/>
      <c r="S143" s="193"/>
      <c r="T143" s="194"/>
      <c r="AT143" s="189" t="s">
        <v>173</v>
      </c>
      <c r="AU143" s="189" t="s">
        <v>82</v>
      </c>
      <c r="AV143" s="14" t="s">
        <v>156</v>
      </c>
      <c r="AW143" s="14" t="s">
        <v>36</v>
      </c>
      <c r="AX143" s="14" t="s">
        <v>80</v>
      </c>
      <c r="AY143" s="189" t="s">
        <v>149</v>
      </c>
    </row>
    <row r="144" spans="2:65" s="1" customFormat="1" ht="38.25" customHeight="1">
      <c r="B144" s="160"/>
      <c r="C144" s="161" t="s">
        <v>175</v>
      </c>
      <c r="D144" s="161" t="s">
        <v>151</v>
      </c>
      <c r="E144" s="162" t="s">
        <v>210</v>
      </c>
      <c r="F144" s="163" t="s">
        <v>211</v>
      </c>
      <c r="G144" s="164" t="s">
        <v>171</v>
      </c>
      <c r="H144" s="165">
        <v>474.85</v>
      </c>
      <c r="I144" s="166"/>
      <c r="J144" s="166">
        <f>ROUND(I144*H144,2)</f>
        <v>0</v>
      </c>
      <c r="K144" s="163" t="s">
        <v>155</v>
      </c>
      <c r="L144" s="39"/>
      <c r="M144" s="167" t="s">
        <v>5</v>
      </c>
      <c r="N144" s="168" t="s">
        <v>44</v>
      </c>
      <c r="O144" s="169">
        <v>1.6E-2</v>
      </c>
      <c r="P144" s="169">
        <f>O144*H144</f>
        <v>7.5976000000000008</v>
      </c>
      <c r="Q144" s="169">
        <v>4.0000000000000003E-5</v>
      </c>
      <c r="R144" s="169">
        <f>Q144*H144</f>
        <v>1.8994000000000004E-2</v>
      </c>
      <c r="S144" s="169">
        <v>0.10299999999999999</v>
      </c>
      <c r="T144" s="170">
        <f>S144*H144</f>
        <v>48.909550000000003</v>
      </c>
      <c r="AR144" s="25" t="s">
        <v>156</v>
      </c>
      <c r="AT144" s="25" t="s">
        <v>151</v>
      </c>
      <c r="AU144" s="25" t="s">
        <v>82</v>
      </c>
      <c r="AY144" s="25" t="s">
        <v>149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25" t="s">
        <v>80</v>
      </c>
      <c r="BK144" s="171">
        <f>ROUND(I144*H144,2)</f>
        <v>0</v>
      </c>
      <c r="BL144" s="25" t="s">
        <v>156</v>
      </c>
      <c r="BM144" s="25" t="s">
        <v>806</v>
      </c>
    </row>
    <row r="145" spans="2:65" s="1" customFormat="1" ht="27">
      <c r="B145" s="39"/>
      <c r="D145" s="173" t="s">
        <v>179</v>
      </c>
      <c r="F145" s="180" t="s">
        <v>213</v>
      </c>
      <c r="L145" s="39"/>
      <c r="M145" s="181"/>
      <c r="N145" s="40"/>
      <c r="O145" s="40"/>
      <c r="P145" s="40"/>
      <c r="Q145" s="40"/>
      <c r="R145" s="40"/>
      <c r="S145" s="40"/>
      <c r="T145" s="68"/>
      <c r="AT145" s="25" t="s">
        <v>179</v>
      </c>
      <c r="AU145" s="25" t="s">
        <v>82</v>
      </c>
    </row>
    <row r="146" spans="2:65" s="13" customFormat="1">
      <c r="B146" s="182"/>
      <c r="D146" s="173" t="s">
        <v>173</v>
      </c>
      <c r="E146" s="183" t="s">
        <v>5</v>
      </c>
      <c r="F146" s="184" t="s">
        <v>187</v>
      </c>
      <c r="H146" s="183" t="s">
        <v>5</v>
      </c>
      <c r="L146" s="182"/>
      <c r="M146" s="185"/>
      <c r="N146" s="186"/>
      <c r="O146" s="186"/>
      <c r="P146" s="186"/>
      <c r="Q146" s="186"/>
      <c r="R146" s="186"/>
      <c r="S146" s="186"/>
      <c r="T146" s="187"/>
      <c r="AT146" s="183" t="s">
        <v>173</v>
      </c>
      <c r="AU146" s="183" t="s">
        <v>82</v>
      </c>
      <c r="AV146" s="13" t="s">
        <v>80</v>
      </c>
      <c r="AW146" s="13" t="s">
        <v>36</v>
      </c>
      <c r="AX146" s="13" t="s">
        <v>73</v>
      </c>
      <c r="AY146" s="183" t="s">
        <v>149</v>
      </c>
    </row>
    <row r="147" spans="2:65" s="13" customFormat="1">
      <c r="B147" s="182"/>
      <c r="D147" s="173" t="s">
        <v>173</v>
      </c>
      <c r="E147" s="183" t="s">
        <v>5</v>
      </c>
      <c r="F147" s="184" t="s">
        <v>188</v>
      </c>
      <c r="H147" s="183" t="s">
        <v>5</v>
      </c>
      <c r="L147" s="182"/>
      <c r="M147" s="185"/>
      <c r="N147" s="186"/>
      <c r="O147" s="186"/>
      <c r="P147" s="186"/>
      <c r="Q147" s="186"/>
      <c r="R147" s="186"/>
      <c r="S147" s="186"/>
      <c r="T147" s="187"/>
      <c r="AT147" s="183" t="s">
        <v>173</v>
      </c>
      <c r="AU147" s="183" t="s">
        <v>82</v>
      </c>
      <c r="AV147" s="13" t="s">
        <v>80</v>
      </c>
      <c r="AW147" s="13" t="s">
        <v>36</v>
      </c>
      <c r="AX147" s="13" t="s">
        <v>73</v>
      </c>
      <c r="AY147" s="183" t="s">
        <v>149</v>
      </c>
    </row>
    <row r="148" spans="2:65" s="13" customFormat="1">
      <c r="B148" s="182"/>
      <c r="D148" s="173" t="s">
        <v>173</v>
      </c>
      <c r="E148" s="183" t="s">
        <v>5</v>
      </c>
      <c r="F148" s="184" t="s">
        <v>200</v>
      </c>
      <c r="H148" s="183" t="s">
        <v>5</v>
      </c>
      <c r="L148" s="182"/>
      <c r="M148" s="185"/>
      <c r="N148" s="186"/>
      <c r="O148" s="186"/>
      <c r="P148" s="186"/>
      <c r="Q148" s="186"/>
      <c r="R148" s="186"/>
      <c r="S148" s="186"/>
      <c r="T148" s="187"/>
      <c r="AT148" s="183" t="s">
        <v>173</v>
      </c>
      <c r="AU148" s="183" t="s">
        <v>82</v>
      </c>
      <c r="AV148" s="13" t="s">
        <v>80</v>
      </c>
      <c r="AW148" s="13" t="s">
        <v>36</v>
      </c>
      <c r="AX148" s="13" t="s">
        <v>73</v>
      </c>
      <c r="AY148" s="183" t="s">
        <v>149</v>
      </c>
    </row>
    <row r="149" spans="2:65" s="12" customFormat="1">
      <c r="B149" s="172"/>
      <c r="D149" s="173" t="s">
        <v>173</v>
      </c>
      <c r="E149" s="174" t="s">
        <v>5</v>
      </c>
      <c r="F149" s="175" t="s">
        <v>807</v>
      </c>
      <c r="H149" s="176">
        <v>392.85</v>
      </c>
      <c r="L149" s="172"/>
      <c r="M149" s="177"/>
      <c r="N149" s="178"/>
      <c r="O149" s="178"/>
      <c r="P149" s="178"/>
      <c r="Q149" s="178"/>
      <c r="R149" s="178"/>
      <c r="S149" s="178"/>
      <c r="T149" s="179"/>
      <c r="AT149" s="174" t="s">
        <v>173</v>
      </c>
      <c r="AU149" s="174" t="s">
        <v>82</v>
      </c>
      <c r="AV149" s="12" t="s">
        <v>82</v>
      </c>
      <c r="AW149" s="12" t="s">
        <v>36</v>
      </c>
      <c r="AX149" s="12" t="s">
        <v>73</v>
      </c>
      <c r="AY149" s="174" t="s">
        <v>149</v>
      </c>
    </row>
    <row r="150" spans="2:65" s="12" customFormat="1">
      <c r="B150" s="172"/>
      <c r="D150" s="173" t="s">
        <v>173</v>
      </c>
      <c r="E150" s="174" t="s">
        <v>5</v>
      </c>
      <c r="F150" s="175" t="s">
        <v>808</v>
      </c>
      <c r="H150" s="176">
        <v>34.75</v>
      </c>
      <c r="L150" s="172"/>
      <c r="M150" s="177"/>
      <c r="N150" s="178"/>
      <c r="O150" s="178"/>
      <c r="P150" s="178"/>
      <c r="Q150" s="178"/>
      <c r="R150" s="178"/>
      <c r="S150" s="178"/>
      <c r="T150" s="179"/>
      <c r="AT150" s="174" t="s">
        <v>173</v>
      </c>
      <c r="AU150" s="174" t="s">
        <v>82</v>
      </c>
      <c r="AV150" s="12" t="s">
        <v>82</v>
      </c>
      <c r="AW150" s="12" t="s">
        <v>36</v>
      </c>
      <c r="AX150" s="12" t="s">
        <v>73</v>
      </c>
      <c r="AY150" s="174" t="s">
        <v>149</v>
      </c>
    </row>
    <row r="151" spans="2:65" s="15" customFormat="1">
      <c r="B151" s="195"/>
      <c r="D151" s="173" t="s">
        <v>173</v>
      </c>
      <c r="E151" s="196" t="s">
        <v>5</v>
      </c>
      <c r="F151" s="197" t="s">
        <v>284</v>
      </c>
      <c r="H151" s="198">
        <v>427.6</v>
      </c>
      <c r="L151" s="195"/>
      <c r="M151" s="199"/>
      <c r="N151" s="200"/>
      <c r="O151" s="200"/>
      <c r="P151" s="200"/>
      <c r="Q151" s="200"/>
      <c r="R151" s="200"/>
      <c r="S151" s="200"/>
      <c r="T151" s="201"/>
      <c r="AT151" s="196" t="s">
        <v>173</v>
      </c>
      <c r="AU151" s="196" t="s">
        <v>82</v>
      </c>
      <c r="AV151" s="15" t="s">
        <v>161</v>
      </c>
      <c r="AW151" s="15" t="s">
        <v>36</v>
      </c>
      <c r="AX151" s="15" t="s">
        <v>73</v>
      </c>
      <c r="AY151" s="196" t="s">
        <v>149</v>
      </c>
    </row>
    <row r="152" spans="2:65" s="13" customFormat="1">
      <c r="B152" s="182"/>
      <c r="D152" s="173" t="s">
        <v>173</v>
      </c>
      <c r="E152" s="183" t="s">
        <v>5</v>
      </c>
      <c r="F152" s="184" t="s">
        <v>192</v>
      </c>
      <c r="H152" s="183" t="s">
        <v>5</v>
      </c>
      <c r="L152" s="182"/>
      <c r="M152" s="185"/>
      <c r="N152" s="186"/>
      <c r="O152" s="186"/>
      <c r="P152" s="186"/>
      <c r="Q152" s="186"/>
      <c r="R152" s="186"/>
      <c r="S152" s="186"/>
      <c r="T152" s="187"/>
      <c r="AT152" s="183" t="s">
        <v>173</v>
      </c>
      <c r="AU152" s="183" t="s">
        <v>82</v>
      </c>
      <c r="AV152" s="13" t="s">
        <v>80</v>
      </c>
      <c r="AW152" s="13" t="s">
        <v>36</v>
      </c>
      <c r="AX152" s="13" t="s">
        <v>73</v>
      </c>
      <c r="AY152" s="183" t="s">
        <v>149</v>
      </c>
    </row>
    <row r="153" spans="2:65" s="12" customFormat="1">
      <c r="B153" s="172"/>
      <c r="D153" s="173" t="s">
        <v>173</v>
      </c>
      <c r="E153" s="174" t="s">
        <v>5</v>
      </c>
      <c r="F153" s="175" t="s">
        <v>809</v>
      </c>
      <c r="H153" s="176">
        <v>47.25</v>
      </c>
      <c r="L153" s="172"/>
      <c r="M153" s="177"/>
      <c r="N153" s="178"/>
      <c r="O153" s="178"/>
      <c r="P153" s="178"/>
      <c r="Q153" s="178"/>
      <c r="R153" s="178"/>
      <c r="S153" s="178"/>
      <c r="T153" s="179"/>
      <c r="AT153" s="174" t="s">
        <v>173</v>
      </c>
      <c r="AU153" s="174" t="s">
        <v>82</v>
      </c>
      <c r="AV153" s="12" t="s">
        <v>82</v>
      </c>
      <c r="AW153" s="12" t="s">
        <v>36</v>
      </c>
      <c r="AX153" s="12" t="s">
        <v>73</v>
      </c>
      <c r="AY153" s="174" t="s">
        <v>149</v>
      </c>
    </row>
    <row r="154" spans="2:65" s="15" customFormat="1">
      <c r="B154" s="195"/>
      <c r="D154" s="173" t="s">
        <v>173</v>
      </c>
      <c r="E154" s="196" t="s">
        <v>5</v>
      </c>
      <c r="F154" s="197" t="s">
        <v>284</v>
      </c>
      <c r="H154" s="198">
        <v>47.25</v>
      </c>
      <c r="L154" s="195"/>
      <c r="M154" s="199"/>
      <c r="N154" s="200"/>
      <c r="O154" s="200"/>
      <c r="P154" s="200"/>
      <c r="Q154" s="200"/>
      <c r="R154" s="200"/>
      <c r="S154" s="200"/>
      <c r="T154" s="201"/>
      <c r="AT154" s="196" t="s">
        <v>173</v>
      </c>
      <c r="AU154" s="196" t="s">
        <v>82</v>
      </c>
      <c r="AV154" s="15" t="s">
        <v>161</v>
      </c>
      <c r="AW154" s="15" t="s">
        <v>36</v>
      </c>
      <c r="AX154" s="15" t="s">
        <v>73</v>
      </c>
      <c r="AY154" s="196" t="s">
        <v>149</v>
      </c>
    </row>
    <row r="155" spans="2:65" s="14" customFormat="1">
      <c r="B155" s="188"/>
      <c r="D155" s="173" t="s">
        <v>173</v>
      </c>
      <c r="E155" s="189" t="s">
        <v>5</v>
      </c>
      <c r="F155" s="190" t="s">
        <v>194</v>
      </c>
      <c r="H155" s="191">
        <v>474.85</v>
      </c>
      <c r="L155" s="188"/>
      <c r="M155" s="192"/>
      <c r="N155" s="193"/>
      <c r="O155" s="193"/>
      <c r="P155" s="193"/>
      <c r="Q155" s="193"/>
      <c r="R155" s="193"/>
      <c r="S155" s="193"/>
      <c r="T155" s="194"/>
      <c r="AT155" s="189" t="s">
        <v>173</v>
      </c>
      <c r="AU155" s="189" t="s">
        <v>82</v>
      </c>
      <c r="AV155" s="14" t="s">
        <v>156</v>
      </c>
      <c r="AW155" s="14" t="s">
        <v>36</v>
      </c>
      <c r="AX155" s="14" t="s">
        <v>80</v>
      </c>
      <c r="AY155" s="189" t="s">
        <v>149</v>
      </c>
    </row>
    <row r="156" spans="2:65" s="1" customFormat="1" ht="38.25" customHeight="1">
      <c r="B156" s="160"/>
      <c r="C156" s="161" t="s">
        <v>182</v>
      </c>
      <c r="D156" s="161" t="s">
        <v>151</v>
      </c>
      <c r="E156" s="162" t="s">
        <v>217</v>
      </c>
      <c r="F156" s="163" t="s">
        <v>218</v>
      </c>
      <c r="G156" s="164" t="s">
        <v>219</v>
      </c>
      <c r="H156" s="165">
        <v>8</v>
      </c>
      <c r="I156" s="166"/>
      <c r="J156" s="166">
        <f>ROUND(I156*H156,2)</f>
        <v>0</v>
      </c>
      <c r="K156" s="163" t="s">
        <v>155</v>
      </c>
      <c r="L156" s="39"/>
      <c r="M156" s="167" t="s">
        <v>5</v>
      </c>
      <c r="N156" s="168" t="s">
        <v>44</v>
      </c>
      <c r="O156" s="169">
        <v>0.13300000000000001</v>
      </c>
      <c r="P156" s="169">
        <f>O156*H156</f>
        <v>1.0640000000000001</v>
      </c>
      <c r="Q156" s="169">
        <v>0</v>
      </c>
      <c r="R156" s="169">
        <f>Q156*H156</f>
        <v>0</v>
      </c>
      <c r="S156" s="169">
        <v>0.20499999999999999</v>
      </c>
      <c r="T156" s="170">
        <f>S156*H156</f>
        <v>1.64</v>
      </c>
      <c r="AR156" s="25" t="s">
        <v>156</v>
      </c>
      <c r="AT156" s="25" t="s">
        <v>151</v>
      </c>
      <c r="AU156" s="25" t="s">
        <v>82</v>
      </c>
      <c r="AY156" s="25" t="s">
        <v>149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25" t="s">
        <v>80</v>
      </c>
      <c r="BK156" s="171">
        <f>ROUND(I156*H156,2)</f>
        <v>0</v>
      </c>
      <c r="BL156" s="25" t="s">
        <v>156</v>
      </c>
      <c r="BM156" s="25" t="s">
        <v>810</v>
      </c>
    </row>
    <row r="157" spans="2:65" s="12" customFormat="1">
      <c r="B157" s="172"/>
      <c r="D157" s="173" t="s">
        <v>173</v>
      </c>
      <c r="E157" s="174" t="s">
        <v>5</v>
      </c>
      <c r="F157" s="175" t="s">
        <v>811</v>
      </c>
      <c r="H157" s="176">
        <v>8</v>
      </c>
      <c r="L157" s="172"/>
      <c r="M157" s="177"/>
      <c r="N157" s="178"/>
      <c r="O157" s="178"/>
      <c r="P157" s="178"/>
      <c r="Q157" s="178"/>
      <c r="R157" s="178"/>
      <c r="S157" s="178"/>
      <c r="T157" s="179"/>
      <c r="AT157" s="174" t="s">
        <v>173</v>
      </c>
      <c r="AU157" s="174" t="s">
        <v>82</v>
      </c>
      <c r="AV157" s="12" t="s">
        <v>82</v>
      </c>
      <c r="AW157" s="12" t="s">
        <v>36</v>
      </c>
      <c r="AX157" s="12" t="s">
        <v>80</v>
      </c>
      <c r="AY157" s="174" t="s">
        <v>149</v>
      </c>
    </row>
    <row r="158" spans="2:65" s="1" customFormat="1" ht="25.5" customHeight="1">
      <c r="B158" s="160"/>
      <c r="C158" s="161" t="s">
        <v>195</v>
      </c>
      <c r="D158" s="161" t="s">
        <v>151</v>
      </c>
      <c r="E158" s="162" t="s">
        <v>223</v>
      </c>
      <c r="F158" s="163" t="s">
        <v>224</v>
      </c>
      <c r="G158" s="164" t="s">
        <v>225</v>
      </c>
      <c r="H158" s="165">
        <v>760.92</v>
      </c>
      <c r="I158" s="166"/>
      <c r="J158" s="166">
        <f>ROUND(I158*H158,2)</f>
        <v>0</v>
      </c>
      <c r="K158" s="163" t="s">
        <v>155</v>
      </c>
      <c r="L158" s="39"/>
      <c r="M158" s="167" t="s">
        <v>5</v>
      </c>
      <c r="N158" s="168" t="s">
        <v>44</v>
      </c>
      <c r="O158" s="169">
        <v>0.2</v>
      </c>
      <c r="P158" s="169">
        <f>O158*H158</f>
        <v>152.184</v>
      </c>
      <c r="Q158" s="169">
        <v>0</v>
      </c>
      <c r="R158" s="169">
        <f>Q158*H158</f>
        <v>0</v>
      </c>
      <c r="S158" s="169">
        <v>0</v>
      </c>
      <c r="T158" s="170">
        <f>S158*H158</f>
        <v>0</v>
      </c>
      <c r="AR158" s="25" t="s">
        <v>156</v>
      </c>
      <c r="AT158" s="25" t="s">
        <v>151</v>
      </c>
      <c r="AU158" s="25" t="s">
        <v>82</v>
      </c>
      <c r="AY158" s="25" t="s">
        <v>149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25" t="s">
        <v>80</v>
      </c>
      <c r="BK158" s="171">
        <f>ROUND(I158*H158,2)</f>
        <v>0</v>
      </c>
      <c r="BL158" s="25" t="s">
        <v>156</v>
      </c>
      <c r="BM158" s="25" t="s">
        <v>812</v>
      </c>
    </row>
    <row r="159" spans="2:65" s="1" customFormat="1" ht="27">
      <c r="B159" s="39"/>
      <c r="D159" s="173" t="s">
        <v>179</v>
      </c>
      <c r="F159" s="180" t="s">
        <v>227</v>
      </c>
      <c r="L159" s="39"/>
      <c r="M159" s="181"/>
      <c r="N159" s="40"/>
      <c r="O159" s="40"/>
      <c r="P159" s="40"/>
      <c r="Q159" s="40"/>
      <c r="R159" s="40"/>
      <c r="S159" s="40"/>
      <c r="T159" s="68"/>
      <c r="AT159" s="25" t="s">
        <v>179</v>
      </c>
      <c r="AU159" s="25" t="s">
        <v>82</v>
      </c>
    </row>
    <row r="160" spans="2:65" s="12" customFormat="1">
      <c r="B160" s="172"/>
      <c r="D160" s="173" t="s">
        <v>173</v>
      </c>
      <c r="E160" s="174" t="s">
        <v>5</v>
      </c>
      <c r="F160" s="175" t="s">
        <v>813</v>
      </c>
      <c r="H160" s="176">
        <v>660.12</v>
      </c>
      <c r="L160" s="172"/>
      <c r="M160" s="177"/>
      <c r="N160" s="178"/>
      <c r="O160" s="178"/>
      <c r="P160" s="178"/>
      <c r="Q160" s="178"/>
      <c r="R160" s="178"/>
      <c r="S160" s="178"/>
      <c r="T160" s="179"/>
      <c r="AT160" s="174" t="s">
        <v>173</v>
      </c>
      <c r="AU160" s="174" t="s">
        <v>82</v>
      </c>
      <c r="AV160" s="12" t="s">
        <v>82</v>
      </c>
      <c r="AW160" s="12" t="s">
        <v>36</v>
      </c>
      <c r="AX160" s="12" t="s">
        <v>73</v>
      </c>
      <c r="AY160" s="174" t="s">
        <v>149</v>
      </c>
    </row>
    <row r="161" spans="2:65" s="12" customFormat="1">
      <c r="B161" s="172"/>
      <c r="D161" s="173" t="s">
        <v>173</v>
      </c>
      <c r="E161" s="174" t="s">
        <v>5</v>
      </c>
      <c r="F161" s="175" t="s">
        <v>814</v>
      </c>
      <c r="H161" s="176">
        <v>100.8</v>
      </c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173</v>
      </c>
      <c r="AU161" s="174" t="s">
        <v>82</v>
      </c>
      <c r="AV161" s="12" t="s">
        <v>82</v>
      </c>
      <c r="AW161" s="12" t="s">
        <v>36</v>
      </c>
      <c r="AX161" s="12" t="s">
        <v>73</v>
      </c>
      <c r="AY161" s="174" t="s">
        <v>149</v>
      </c>
    </row>
    <row r="162" spans="2:65" s="14" customFormat="1">
      <c r="B162" s="188"/>
      <c r="D162" s="173" t="s">
        <v>173</v>
      </c>
      <c r="E162" s="189" t="s">
        <v>5</v>
      </c>
      <c r="F162" s="190" t="s">
        <v>194</v>
      </c>
      <c r="H162" s="191">
        <v>760.92</v>
      </c>
      <c r="L162" s="188"/>
      <c r="M162" s="192"/>
      <c r="N162" s="193"/>
      <c r="O162" s="193"/>
      <c r="P162" s="193"/>
      <c r="Q162" s="193"/>
      <c r="R162" s="193"/>
      <c r="S162" s="193"/>
      <c r="T162" s="194"/>
      <c r="AT162" s="189" t="s">
        <v>173</v>
      </c>
      <c r="AU162" s="189" t="s">
        <v>82</v>
      </c>
      <c r="AV162" s="14" t="s">
        <v>156</v>
      </c>
      <c r="AW162" s="14" t="s">
        <v>36</v>
      </c>
      <c r="AX162" s="14" t="s">
        <v>80</v>
      </c>
      <c r="AY162" s="189" t="s">
        <v>149</v>
      </c>
    </row>
    <row r="163" spans="2:65" s="1" customFormat="1" ht="25.5" customHeight="1">
      <c r="B163" s="160"/>
      <c r="C163" s="161" t="s">
        <v>203</v>
      </c>
      <c r="D163" s="161" t="s">
        <v>151</v>
      </c>
      <c r="E163" s="162" t="s">
        <v>231</v>
      </c>
      <c r="F163" s="163" t="s">
        <v>232</v>
      </c>
      <c r="G163" s="164" t="s">
        <v>233</v>
      </c>
      <c r="H163" s="165">
        <v>31.704999999999998</v>
      </c>
      <c r="I163" s="166"/>
      <c r="J163" s="166">
        <f>ROUND(I163*H163,2)</f>
        <v>0</v>
      </c>
      <c r="K163" s="163" t="s">
        <v>155</v>
      </c>
      <c r="L163" s="39"/>
      <c r="M163" s="167" t="s">
        <v>5</v>
      </c>
      <c r="N163" s="168" t="s">
        <v>44</v>
      </c>
      <c r="O163" s="169">
        <v>0</v>
      </c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AR163" s="25" t="s">
        <v>156</v>
      </c>
      <c r="AT163" s="25" t="s">
        <v>151</v>
      </c>
      <c r="AU163" s="25" t="s">
        <v>82</v>
      </c>
      <c r="AY163" s="25" t="s">
        <v>149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25" t="s">
        <v>80</v>
      </c>
      <c r="BK163" s="171">
        <f>ROUND(I163*H163,2)</f>
        <v>0</v>
      </c>
      <c r="BL163" s="25" t="s">
        <v>156</v>
      </c>
      <c r="BM163" s="25" t="s">
        <v>815</v>
      </c>
    </row>
    <row r="164" spans="2:65" s="12" customFormat="1">
      <c r="B164" s="172"/>
      <c r="D164" s="173" t="s">
        <v>173</v>
      </c>
      <c r="E164" s="174" t="s">
        <v>5</v>
      </c>
      <c r="F164" s="175" t="s">
        <v>816</v>
      </c>
      <c r="H164" s="176">
        <v>27.504999999999999</v>
      </c>
      <c r="L164" s="172"/>
      <c r="M164" s="177"/>
      <c r="N164" s="178"/>
      <c r="O164" s="178"/>
      <c r="P164" s="178"/>
      <c r="Q164" s="178"/>
      <c r="R164" s="178"/>
      <c r="S164" s="178"/>
      <c r="T164" s="179"/>
      <c r="AT164" s="174" t="s">
        <v>173</v>
      </c>
      <c r="AU164" s="174" t="s">
        <v>82</v>
      </c>
      <c r="AV164" s="12" t="s">
        <v>82</v>
      </c>
      <c r="AW164" s="12" t="s">
        <v>36</v>
      </c>
      <c r="AX164" s="12" t="s">
        <v>73</v>
      </c>
      <c r="AY164" s="174" t="s">
        <v>149</v>
      </c>
    </row>
    <row r="165" spans="2:65" s="12" customFormat="1">
      <c r="B165" s="172"/>
      <c r="D165" s="173" t="s">
        <v>173</v>
      </c>
      <c r="E165" s="174" t="s">
        <v>5</v>
      </c>
      <c r="F165" s="175" t="s">
        <v>817</v>
      </c>
      <c r="H165" s="176">
        <v>4.2</v>
      </c>
      <c r="L165" s="172"/>
      <c r="M165" s="177"/>
      <c r="N165" s="178"/>
      <c r="O165" s="178"/>
      <c r="P165" s="178"/>
      <c r="Q165" s="178"/>
      <c r="R165" s="178"/>
      <c r="S165" s="178"/>
      <c r="T165" s="179"/>
      <c r="AT165" s="174" t="s">
        <v>173</v>
      </c>
      <c r="AU165" s="174" t="s">
        <v>82</v>
      </c>
      <c r="AV165" s="12" t="s">
        <v>82</v>
      </c>
      <c r="AW165" s="12" t="s">
        <v>36</v>
      </c>
      <c r="AX165" s="12" t="s">
        <v>73</v>
      </c>
      <c r="AY165" s="174" t="s">
        <v>149</v>
      </c>
    </row>
    <row r="166" spans="2:65" s="14" customFormat="1">
      <c r="B166" s="188"/>
      <c r="D166" s="173" t="s">
        <v>173</v>
      </c>
      <c r="E166" s="189" t="s">
        <v>5</v>
      </c>
      <c r="F166" s="190" t="s">
        <v>194</v>
      </c>
      <c r="H166" s="191">
        <v>31.704999999999998</v>
      </c>
      <c r="L166" s="188"/>
      <c r="M166" s="192"/>
      <c r="N166" s="193"/>
      <c r="O166" s="193"/>
      <c r="P166" s="193"/>
      <c r="Q166" s="193"/>
      <c r="R166" s="193"/>
      <c r="S166" s="193"/>
      <c r="T166" s="194"/>
      <c r="AT166" s="189" t="s">
        <v>173</v>
      </c>
      <c r="AU166" s="189" t="s">
        <v>82</v>
      </c>
      <c r="AV166" s="14" t="s">
        <v>156</v>
      </c>
      <c r="AW166" s="14" t="s">
        <v>36</v>
      </c>
      <c r="AX166" s="14" t="s">
        <v>80</v>
      </c>
      <c r="AY166" s="189" t="s">
        <v>149</v>
      </c>
    </row>
    <row r="167" spans="2:65" s="1" customFormat="1" ht="63.75" customHeight="1">
      <c r="B167" s="160"/>
      <c r="C167" s="161" t="s">
        <v>209</v>
      </c>
      <c r="D167" s="161" t="s">
        <v>151</v>
      </c>
      <c r="E167" s="162" t="s">
        <v>238</v>
      </c>
      <c r="F167" s="163" t="s">
        <v>239</v>
      </c>
      <c r="G167" s="164" t="s">
        <v>219</v>
      </c>
      <c r="H167" s="165">
        <v>46.2</v>
      </c>
      <c r="I167" s="166"/>
      <c r="J167" s="166">
        <f>ROUND(I167*H167,2)</f>
        <v>0</v>
      </c>
      <c r="K167" s="163" t="s">
        <v>155</v>
      </c>
      <c r="L167" s="39"/>
      <c r="M167" s="167" t="s">
        <v>5</v>
      </c>
      <c r="N167" s="168" t="s">
        <v>44</v>
      </c>
      <c r="O167" s="169">
        <v>0.70299999999999996</v>
      </c>
      <c r="P167" s="169">
        <f>O167*H167</f>
        <v>32.4786</v>
      </c>
      <c r="Q167" s="169">
        <v>8.6800000000000002E-3</v>
      </c>
      <c r="R167" s="169">
        <f>Q167*H167</f>
        <v>0.40101600000000004</v>
      </c>
      <c r="S167" s="169">
        <v>0</v>
      </c>
      <c r="T167" s="170">
        <f>S167*H167</f>
        <v>0</v>
      </c>
      <c r="AR167" s="25" t="s">
        <v>156</v>
      </c>
      <c r="AT167" s="25" t="s">
        <v>151</v>
      </c>
      <c r="AU167" s="25" t="s">
        <v>82</v>
      </c>
      <c r="AY167" s="25" t="s">
        <v>149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25" t="s">
        <v>80</v>
      </c>
      <c r="BK167" s="171">
        <f>ROUND(I167*H167,2)</f>
        <v>0</v>
      </c>
      <c r="BL167" s="25" t="s">
        <v>156</v>
      </c>
      <c r="BM167" s="25" t="s">
        <v>818</v>
      </c>
    </row>
    <row r="168" spans="2:65" s="12" customFormat="1">
      <c r="B168" s="172"/>
      <c r="D168" s="173" t="s">
        <v>173</v>
      </c>
      <c r="E168" s="174" t="s">
        <v>5</v>
      </c>
      <c r="F168" s="175" t="s">
        <v>819</v>
      </c>
      <c r="H168" s="176">
        <v>15.4</v>
      </c>
      <c r="L168" s="172"/>
      <c r="M168" s="177"/>
      <c r="N168" s="178"/>
      <c r="O168" s="178"/>
      <c r="P168" s="178"/>
      <c r="Q168" s="178"/>
      <c r="R168" s="178"/>
      <c r="S168" s="178"/>
      <c r="T168" s="179"/>
      <c r="AT168" s="174" t="s">
        <v>173</v>
      </c>
      <c r="AU168" s="174" t="s">
        <v>82</v>
      </c>
      <c r="AV168" s="12" t="s">
        <v>82</v>
      </c>
      <c r="AW168" s="12" t="s">
        <v>36</v>
      </c>
      <c r="AX168" s="12" t="s">
        <v>73</v>
      </c>
      <c r="AY168" s="174" t="s">
        <v>149</v>
      </c>
    </row>
    <row r="169" spans="2:65" s="12" customFormat="1">
      <c r="B169" s="172"/>
      <c r="D169" s="173" t="s">
        <v>173</v>
      </c>
      <c r="E169" s="174" t="s">
        <v>5</v>
      </c>
      <c r="F169" s="175" t="s">
        <v>820</v>
      </c>
      <c r="H169" s="176">
        <v>30.8</v>
      </c>
      <c r="L169" s="172"/>
      <c r="M169" s="177"/>
      <c r="N169" s="178"/>
      <c r="O169" s="178"/>
      <c r="P169" s="178"/>
      <c r="Q169" s="178"/>
      <c r="R169" s="178"/>
      <c r="S169" s="178"/>
      <c r="T169" s="179"/>
      <c r="AT169" s="174" t="s">
        <v>173</v>
      </c>
      <c r="AU169" s="174" t="s">
        <v>82</v>
      </c>
      <c r="AV169" s="12" t="s">
        <v>82</v>
      </c>
      <c r="AW169" s="12" t="s">
        <v>36</v>
      </c>
      <c r="AX169" s="12" t="s">
        <v>73</v>
      </c>
      <c r="AY169" s="174" t="s">
        <v>149</v>
      </c>
    </row>
    <row r="170" spans="2:65" s="14" customFormat="1">
      <c r="B170" s="188"/>
      <c r="D170" s="173" t="s">
        <v>173</v>
      </c>
      <c r="E170" s="189" t="s">
        <v>5</v>
      </c>
      <c r="F170" s="190" t="s">
        <v>194</v>
      </c>
      <c r="H170" s="191">
        <v>46.2</v>
      </c>
      <c r="L170" s="188"/>
      <c r="M170" s="192"/>
      <c r="N170" s="193"/>
      <c r="O170" s="193"/>
      <c r="P170" s="193"/>
      <c r="Q170" s="193"/>
      <c r="R170" s="193"/>
      <c r="S170" s="193"/>
      <c r="T170" s="194"/>
      <c r="AT170" s="189" t="s">
        <v>173</v>
      </c>
      <c r="AU170" s="189" t="s">
        <v>82</v>
      </c>
      <c r="AV170" s="14" t="s">
        <v>156</v>
      </c>
      <c r="AW170" s="14" t="s">
        <v>36</v>
      </c>
      <c r="AX170" s="14" t="s">
        <v>80</v>
      </c>
      <c r="AY170" s="189" t="s">
        <v>149</v>
      </c>
    </row>
    <row r="171" spans="2:65" s="1" customFormat="1" ht="63.75" customHeight="1">
      <c r="B171" s="160"/>
      <c r="C171" s="161" t="s">
        <v>216</v>
      </c>
      <c r="D171" s="161" t="s">
        <v>151</v>
      </c>
      <c r="E171" s="162" t="s">
        <v>248</v>
      </c>
      <c r="F171" s="163" t="s">
        <v>249</v>
      </c>
      <c r="G171" s="164" t="s">
        <v>219</v>
      </c>
      <c r="H171" s="165">
        <v>1.1000000000000001</v>
      </c>
      <c r="I171" s="166"/>
      <c r="J171" s="166">
        <f>ROUND(I171*H171,2)</f>
        <v>0</v>
      </c>
      <c r="K171" s="163" t="s">
        <v>155</v>
      </c>
      <c r="L171" s="39"/>
      <c r="M171" s="167" t="s">
        <v>5</v>
      </c>
      <c r="N171" s="168" t="s">
        <v>44</v>
      </c>
      <c r="O171" s="169">
        <v>1.153</v>
      </c>
      <c r="P171" s="169">
        <f>O171*H171</f>
        <v>1.2683000000000002</v>
      </c>
      <c r="Q171" s="169">
        <v>1.269E-2</v>
      </c>
      <c r="R171" s="169">
        <f>Q171*H171</f>
        <v>1.3959000000000001E-2</v>
      </c>
      <c r="S171" s="169">
        <v>0</v>
      </c>
      <c r="T171" s="170">
        <f>S171*H171</f>
        <v>0</v>
      </c>
      <c r="AR171" s="25" t="s">
        <v>156</v>
      </c>
      <c r="AT171" s="25" t="s">
        <v>151</v>
      </c>
      <c r="AU171" s="25" t="s">
        <v>82</v>
      </c>
      <c r="AY171" s="25" t="s">
        <v>149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25" t="s">
        <v>80</v>
      </c>
      <c r="BK171" s="171">
        <f>ROUND(I171*H171,2)</f>
        <v>0</v>
      </c>
      <c r="BL171" s="25" t="s">
        <v>156</v>
      </c>
      <c r="BM171" s="25" t="s">
        <v>821</v>
      </c>
    </row>
    <row r="172" spans="2:65" s="12" customFormat="1">
      <c r="B172" s="172"/>
      <c r="D172" s="173" t="s">
        <v>173</v>
      </c>
      <c r="E172" s="174" t="s">
        <v>5</v>
      </c>
      <c r="F172" s="175" t="s">
        <v>822</v>
      </c>
      <c r="H172" s="176">
        <v>1.1000000000000001</v>
      </c>
      <c r="L172" s="172"/>
      <c r="M172" s="177"/>
      <c r="N172" s="178"/>
      <c r="O172" s="178"/>
      <c r="P172" s="178"/>
      <c r="Q172" s="178"/>
      <c r="R172" s="178"/>
      <c r="S172" s="178"/>
      <c r="T172" s="179"/>
      <c r="AT172" s="174" t="s">
        <v>173</v>
      </c>
      <c r="AU172" s="174" t="s">
        <v>82</v>
      </c>
      <c r="AV172" s="12" t="s">
        <v>82</v>
      </c>
      <c r="AW172" s="12" t="s">
        <v>36</v>
      </c>
      <c r="AX172" s="12" t="s">
        <v>80</v>
      </c>
      <c r="AY172" s="174" t="s">
        <v>149</v>
      </c>
    </row>
    <row r="173" spans="2:65" s="1" customFormat="1" ht="63.75" customHeight="1">
      <c r="B173" s="160"/>
      <c r="C173" s="161" t="s">
        <v>222</v>
      </c>
      <c r="D173" s="161" t="s">
        <v>151</v>
      </c>
      <c r="E173" s="162" t="s">
        <v>253</v>
      </c>
      <c r="F173" s="163" t="s">
        <v>254</v>
      </c>
      <c r="G173" s="164" t="s">
        <v>219</v>
      </c>
      <c r="H173" s="165">
        <v>19.8</v>
      </c>
      <c r="I173" s="166"/>
      <c r="J173" s="166">
        <f>ROUND(I173*H173,2)</f>
        <v>0</v>
      </c>
      <c r="K173" s="163" t="s">
        <v>155</v>
      </c>
      <c r="L173" s="39"/>
      <c r="M173" s="167" t="s">
        <v>5</v>
      </c>
      <c r="N173" s="168" t="s">
        <v>44</v>
      </c>
      <c r="O173" s="169">
        <v>0.54700000000000004</v>
      </c>
      <c r="P173" s="169">
        <f>O173*H173</f>
        <v>10.8306</v>
      </c>
      <c r="Q173" s="169">
        <v>3.6900000000000002E-2</v>
      </c>
      <c r="R173" s="169">
        <f>Q173*H173</f>
        <v>0.73062000000000005</v>
      </c>
      <c r="S173" s="169">
        <v>0</v>
      </c>
      <c r="T173" s="170">
        <f>S173*H173</f>
        <v>0</v>
      </c>
      <c r="AR173" s="25" t="s">
        <v>156</v>
      </c>
      <c r="AT173" s="25" t="s">
        <v>151</v>
      </c>
      <c r="AU173" s="25" t="s">
        <v>82</v>
      </c>
      <c r="AY173" s="25" t="s">
        <v>149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25" t="s">
        <v>80</v>
      </c>
      <c r="BK173" s="171">
        <f>ROUND(I173*H173,2)</f>
        <v>0</v>
      </c>
      <c r="BL173" s="25" t="s">
        <v>156</v>
      </c>
      <c r="BM173" s="25" t="s">
        <v>823</v>
      </c>
    </row>
    <row r="174" spans="2:65" s="12" customFormat="1">
      <c r="B174" s="172"/>
      <c r="D174" s="173" t="s">
        <v>173</v>
      </c>
      <c r="E174" s="174" t="s">
        <v>5</v>
      </c>
      <c r="F174" s="175" t="s">
        <v>824</v>
      </c>
      <c r="H174" s="176">
        <v>4.4000000000000004</v>
      </c>
      <c r="L174" s="172"/>
      <c r="M174" s="177"/>
      <c r="N174" s="178"/>
      <c r="O174" s="178"/>
      <c r="P174" s="178"/>
      <c r="Q174" s="178"/>
      <c r="R174" s="178"/>
      <c r="S174" s="178"/>
      <c r="T174" s="179"/>
      <c r="AT174" s="174" t="s">
        <v>173</v>
      </c>
      <c r="AU174" s="174" t="s">
        <v>82</v>
      </c>
      <c r="AV174" s="12" t="s">
        <v>82</v>
      </c>
      <c r="AW174" s="12" t="s">
        <v>36</v>
      </c>
      <c r="AX174" s="12" t="s">
        <v>73</v>
      </c>
      <c r="AY174" s="174" t="s">
        <v>149</v>
      </c>
    </row>
    <row r="175" spans="2:65" s="12" customFormat="1">
      <c r="B175" s="172"/>
      <c r="D175" s="173" t="s">
        <v>173</v>
      </c>
      <c r="E175" s="174" t="s">
        <v>5</v>
      </c>
      <c r="F175" s="175" t="s">
        <v>819</v>
      </c>
      <c r="H175" s="176">
        <v>15.4</v>
      </c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173</v>
      </c>
      <c r="AU175" s="174" t="s">
        <v>82</v>
      </c>
      <c r="AV175" s="12" t="s">
        <v>82</v>
      </c>
      <c r="AW175" s="12" t="s">
        <v>36</v>
      </c>
      <c r="AX175" s="12" t="s">
        <v>73</v>
      </c>
      <c r="AY175" s="174" t="s">
        <v>149</v>
      </c>
    </row>
    <row r="176" spans="2:65" s="14" customFormat="1">
      <c r="B176" s="188"/>
      <c r="D176" s="173" t="s">
        <v>173</v>
      </c>
      <c r="E176" s="189" t="s">
        <v>5</v>
      </c>
      <c r="F176" s="190" t="s">
        <v>194</v>
      </c>
      <c r="H176" s="191">
        <v>19.8</v>
      </c>
      <c r="L176" s="188"/>
      <c r="M176" s="192"/>
      <c r="N176" s="193"/>
      <c r="O176" s="193"/>
      <c r="P176" s="193"/>
      <c r="Q176" s="193"/>
      <c r="R176" s="193"/>
      <c r="S176" s="193"/>
      <c r="T176" s="194"/>
      <c r="AT176" s="189" t="s">
        <v>173</v>
      </c>
      <c r="AU176" s="189" t="s">
        <v>82</v>
      </c>
      <c r="AV176" s="14" t="s">
        <v>156</v>
      </c>
      <c r="AW176" s="14" t="s">
        <v>36</v>
      </c>
      <c r="AX176" s="14" t="s">
        <v>80</v>
      </c>
      <c r="AY176" s="189" t="s">
        <v>149</v>
      </c>
    </row>
    <row r="177" spans="2:65" s="1" customFormat="1" ht="38.25" customHeight="1">
      <c r="B177" s="160"/>
      <c r="C177" s="161" t="s">
        <v>230</v>
      </c>
      <c r="D177" s="161" t="s">
        <v>151</v>
      </c>
      <c r="E177" s="162" t="s">
        <v>266</v>
      </c>
      <c r="F177" s="163" t="s">
        <v>267</v>
      </c>
      <c r="G177" s="164" t="s">
        <v>268</v>
      </c>
      <c r="H177" s="165">
        <v>1.353</v>
      </c>
      <c r="I177" s="166"/>
      <c r="J177" s="166">
        <f>ROUND(I177*H177,2)</f>
        <v>0</v>
      </c>
      <c r="K177" s="163" t="s">
        <v>155</v>
      </c>
      <c r="L177" s="39"/>
      <c r="M177" s="167" t="s">
        <v>5</v>
      </c>
      <c r="N177" s="168" t="s">
        <v>44</v>
      </c>
      <c r="O177" s="169">
        <v>9.7000000000000003E-2</v>
      </c>
      <c r="P177" s="169">
        <f>O177*H177</f>
        <v>0.131241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AR177" s="25" t="s">
        <v>156</v>
      </c>
      <c r="AT177" s="25" t="s">
        <v>151</v>
      </c>
      <c r="AU177" s="25" t="s">
        <v>82</v>
      </c>
      <c r="AY177" s="25" t="s">
        <v>149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25" t="s">
        <v>80</v>
      </c>
      <c r="BK177" s="171">
        <f>ROUND(I177*H177,2)</f>
        <v>0</v>
      </c>
      <c r="BL177" s="25" t="s">
        <v>156</v>
      </c>
      <c r="BM177" s="25" t="s">
        <v>825</v>
      </c>
    </row>
    <row r="178" spans="2:65" s="13" customFormat="1">
      <c r="B178" s="182"/>
      <c r="D178" s="173" t="s">
        <v>173</v>
      </c>
      <c r="E178" s="183" t="s">
        <v>5</v>
      </c>
      <c r="F178" s="184" t="s">
        <v>187</v>
      </c>
      <c r="H178" s="183" t="s">
        <v>5</v>
      </c>
      <c r="L178" s="182"/>
      <c r="M178" s="185"/>
      <c r="N178" s="186"/>
      <c r="O178" s="186"/>
      <c r="P178" s="186"/>
      <c r="Q178" s="186"/>
      <c r="R178" s="186"/>
      <c r="S178" s="186"/>
      <c r="T178" s="187"/>
      <c r="AT178" s="183" t="s">
        <v>173</v>
      </c>
      <c r="AU178" s="183" t="s">
        <v>82</v>
      </c>
      <c r="AV178" s="13" t="s">
        <v>80</v>
      </c>
      <c r="AW178" s="13" t="s">
        <v>36</v>
      </c>
      <c r="AX178" s="13" t="s">
        <v>73</v>
      </c>
      <c r="AY178" s="183" t="s">
        <v>149</v>
      </c>
    </row>
    <row r="179" spans="2:65" s="13" customFormat="1">
      <c r="B179" s="182"/>
      <c r="D179" s="173" t="s">
        <v>173</v>
      </c>
      <c r="E179" s="183" t="s">
        <v>5</v>
      </c>
      <c r="F179" s="184" t="s">
        <v>188</v>
      </c>
      <c r="H179" s="183" t="s">
        <v>5</v>
      </c>
      <c r="L179" s="182"/>
      <c r="M179" s="185"/>
      <c r="N179" s="186"/>
      <c r="O179" s="186"/>
      <c r="P179" s="186"/>
      <c r="Q179" s="186"/>
      <c r="R179" s="186"/>
      <c r="S179" s="186"/>
      <c r="T179" s="187"/>
      <c r="AT179" s="183" t="s">
        <v>173</v>
      </c>
      <c r="AU179" s="183" t="s">
        <v>82</v>
      </c>
      <c r="AV179" s="13" t="s">
        <v>80</v>
      </c>
      <c r="AW179" s="13" t="s">
        <v>36</v>
      </c>
      <c r="AX179" s="13" t="s">
        <v>73</v>
      </c>
      <c r="AY179" s="183" t="s">
        <v>149</v>
      </c>
    </row>
    <row r="180" spans="2:65" s="12" customFormat="1">
      <c r="B180" s="172"/>
      <c r="D180" s="173" t="s">
        <v>173</v>
      </c>
      <c r="E180" s="174" t="s">
        <v>5</v>
      </c>
      <c r="F180" s="175" t="s">
        <v>826</v>
      </c>
      <c r="H180" s="176">
        <v>1.353</v>
      </c>
      <c r="L180" s="172"/>
      <c r="M180" s="177"/>
      <c r="N180" s="178"/>
      <c r="O180" s="178"/>
      <c r="P180" s="178"/>
      <c r="Q180" s="178"/>
      <c r="R180" s="178"/>
      <c r="S180" s="178"/>
      <c r="T180" s="179"/>
      <c r="AT180" s="174" t="s">
        <v>173</v>
      </c>
      <c r="AU180" s="174" t="s">
        <v>82</v>
      </c>
      <c r="AV180" s="12" t="s">
        <v>82</v>
      </c>
      <c r="AW180" s="12" t="s">
        <v>36</v>
      </c>
      <c r="AX180" s="12" t="s">
        <v>80</v>
      </c>
      <c r="AY180" s="174" t="s">
        <v>149</v>
      </c>
    </row>
    <row r="181" spans="2:65" s="1" customFormat="1" ht="25.5" customHeight="1">
      <c r="B181" s="160"/>
      <c r="C181" s="161" t="s">
        <v>237</v>
      </c>
      <c r="D181" s="161" t="s">
        <v>151</v>
      </c>
      <c r="E181" s="162" t="s">
        <v>272</v>
      </c>
      <c r="F181" s="163" t="s">
        <v>273</v>
      </c>
      <c r="G181" s="164" t="s">
        <v>268</v>
      </c>
      <c r="H181" s="165">
        <v>168.553</v>
      </c>
      <c r="I181" s="166"/>
      <c r="J181" s="166">
        <f>ROUND(I181*H181,2)</f>
        <v>0</v>
      </c>
      <c r="K181" s="163" t="s">
        <v>155</v>
      </c>
      <c r="L181" s="39"/>
      <c r="M181" s="167" t="s">
        <v>5</v>
      </c>
      <c r="N181" s="168" t="s">
        <v>44</v>
      </c>
      <c r="O181" s="169">
        <v>1.7629999999999999</v>
      </c>
      <c r="P181" s="169">
        <f>O181*H181</f>
        <v>297.15893899999998</v>
      </c>
      <c r="Q181" s="169">
        <v>0</v>
      </c>
      <c r="R181" s="169">
        <f>Q181*H181</f>
        <v>0</v>
      </c>
      <c r="S181" s="169">
        <v>0</v>
      </c>
      <c r="T181" s="170">
        <f>S181*H181</f>
        <v>0</v>
      </c>
      <c r="AR181" s="25" t="s">
        <v>156</v>
      </c>
      <c r="AT181" s="25" t="s">
        <v>151</v>
      </c>
      <c r="AU181" s="25" t="s">
        <v>82</v>
      </c>
      <c r="AY181" s="25" t="s">
        <v>149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25" t="s">
        <v>80</v>
      </c>
      <c r="BK181" s="171">
        <f>ROUND(I181*H181,2)</f>
        <v>0</v>
      </c>
      <c r="BL181" s="25" t="s">
        <v>156</v>
      </c>
      <c r="BM181" s="25" t="s">
        <v>827</v>
      </c>
    </row>
    <row r="182" spans="2:65" s="12" customFormat="1">
      <c r="B182" s="172"/>
      <c r="D182" s="173" t="s">
        <v>173</v>
      </c>
      <c r="E182" s="174" t="s">
        <v>5</v>
      </c>
      <c r="F182" s="175" t="s">
        <v>828</v>
      </c>
      <c r="H182" s="176">
        <v>59.982999999999997</v>
      </c>
      <c r="L182" s="172"/>
      <c r="M182" s="177"/>
      <c r="N182" s="178"/>
      <c r="O182" s="178"/>
      <c r="P182" s="178"/>
      <c r="Q182" s="178"/>
      <c r="R182" s="178"/>
      <c r="S182" s="178"/>
      <c r="T182" s="179"/>
      <c r="AT182" s="174" t="s">
        <v>173</v>
      </c>
      <c r="AU182" s="174" t="s">
        <v>82</v>
      </c>
      <c r="AV182" s="12" t="s">
        <v>82</v>
      </c>
      <c r="AW182" s="12" t="s">
        <v>36</v>
      </c>
      <c r="AX182" s="12" t="s">
        <v>73</v>
      </c>
      <c r="AY182" s="174" t="s">
        <v>149</v>
      </c>
    </row>
    <row r="183" spans="2:65" s="12" customFormat="1">
      <c r="B183" s="172"/>
      <c r="D183" s="173" t="s">
        <v>173</v>
      </c>
      <c r="E183" s="174" t="s">
        <v>5</v>
      </c>
      <c r="F183" s="175" t="s">
        <v>829</v>
      </c>
      <c r="H183" s="176">
        <v>108.57</v>
      </c>
      <c r="L183" s="172"/>
      <c r="M183" s="177"/>
      <c r="N183" s="178"/>
      <c r="O183" s="178"/>
      <c r="P183" s="178"/>
      <c r="Q183" s="178"/>
      <c r="R183" s="178"/>
      <c r="S183" s="178"/>
      <c r="T183" s="179"/>
      <c r="AT183" s="174" t="s">
        <v>173</v>
      </c>
      <c r="AU183" s="174" t="s">
        <v>82</v>
      </c>
      <c r="AV183" s="12" t="s">
        <v>82</v>
      </c>
      <c r="AW183" s="12" t="s">
        <v>36</v>
      </c>
      <c r="AX183" s="12" t="s">
        <v>73</v>
      </c>
      <c r="AY183" s="174" t="s">
        <v>149</v>
      </c>
    </row>
    <row r="184" spans="2:65" s="14" customFormat="1">
      <c r="B184" s="188"/>
      <c r="D184" s="173" t="s">
        <v>173</v>
      </c>
      <c r="E184" s="189" t="s">
        <v>5</v>
      </c>
      <c r="F184" s="190" t="s">
        <v>194</v>
      </c>
      <c r="H184" s="191">
        <v>168.553</v>
      </c>
      <c r="L184" s="188"/>
      <c r="M184" s="192"/>
      <c r="N184" s="193"/>
      <c r="O184" s="193"/>
      <c r="P184" s="193"/>
      <c r="Q184" s="193"/>
      <c r="R184" s="193"/>
      <c r="S184" s="193"/>
      <c r="T184" s="194"/>
      <c r="AT184" s="189" t="s">
        <v>173</v>
      </c>
      <c r="AU184" s="189" t="s">
        <v>82</v>
      </c>
      <c r="AV184" s="14" t="s">
        <v>156</v>
      </c>
      <c r="AW184" s="14" t="s">
        <v>36</v>
      </c>
      <c r="AX184" s="14" t="s">
        <v>80</v>
      </c>
      <c r="AY184" s="189" t="s">
        <v>149</v>
      </c>
    </row>
    <row r="185" spans="2:65" s="1" customFormat="1" ht="38.25" customHeight="1">
      <c r="B185" s="160"/>
      <c r="C185" s="161" t="s">
        <v>11</v>
      </c>
      <c r="D185" s="161" t="s">
        <v>151</v>
      </c>
      <c r="E185" s="162" t="s">
        <v>277</v>
      </c>
      <c r="F185" s="163" t="s">
        <v>278</v>
      </c>
      <c r="G185" s="164" t="s">
        <v>268</v>
      </c>
      <c r="H185" s="165">
        <v>184.31299999999999</v>
      </c>
      <c r="I185" s="166"/>
      <c r="J185" s="166">
        <f>ROUND(I185*H185,2)</f>
        <v>0</v>
      </c>
      <c r="K185" s="163" t="s">
        <v>155</v>
      </c>
      <c r="L185" s="39"/>
      <c r="M185" s="167" t="s">
        <v>5</v>
      </c>
      <c r="N185" s="168" t="s">
        <v>44</v>
      </c>
      <c r="O185" s="169">
        <v>0.29399999999999998</v>
      </c>
      <c r="P185" s="169">
        <f>O185*H185</f>
        <v>54.188021999999997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AR185" s="25" t="s">
        <v>156</v>
      </c>
      <c r="AT185" s="25" t="s">
        <v>151</v>
      </c>
      <c r="AU185" s="25" t="s">
        <v>82</v>
      </c>
      <c r="AY185" s="25" t="s">
        <v>149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25" t="s">
        <v>80</v>
      </c>
      <c r="BK185" s="171">
        <f>ROUND(I185*H185,2)</f>
        <v>0</v>
      </c>
      <c r="BL185" s="25" t="s">
        <v>156</v>
      </c>
      <c r="BM185" s="25" t="s">
        <v>830</v>
      </c>
    </row>
    <row r="186" spans="2:65" s="13" customFormat="1">
      <c r="B186" s="182"/>
      <c r="D186" s="173" t="s">
        <v>173</v>
      </c>
      <c r="E186" s="183" t="s">
        <v>5</v>
      </c>
      <c r="F186" s="184" t="s">
        <v>187</v>
      </c>
      <c r="H186" s="183" t="s">
        <v>5</v>
      </c>
      <c r="L186" s="182"/>
      <c r="M186" s="185"/>
      <c r="N186" s="186"/>
      <c r="O186" s="186"/>
      <c r="P186" s="186"/>
      <c r="Q186" s="186"/>
      <c r="R186" s="186"/>
      <c r="S186" s="186"/>
      <c r="T186" s="187"/>
      <c r="AT186" s="183" t="s">
        <v>173</v>
      </c>
      <c r="AU186" s="183" t="s">
        <v>82</v>
      </c>
      <c r="AV186" s="13" t="s">
        <v>80</v>
      </c>
      <c r="AW186" s="13" t="s">
        <v>36</v>
      </c>
      <c r="AX186" s="13" t="s">
        <v>73</v>
      </c>
      <c r="AY186" s="183" t="s">
        <v>149</v>
      </c>
    </row>
    <row r="187" spans="2:65" s="13" customFormat="1">
      <c r="B187" s="182"/>
      <c r="D187" s="173" t="s">
        <v>173</v>
      </c>
      <c r="E187" s="183" t="s">
        <v>5</v>
      </c>
      <c r="F187" s="184" t="s">
        <v>280</v>
      </c>
      <c r="H187" s="183" t="s">
        <v>5</v>
      </c>
      <c r="L187" s="182"/>
      <c r="M187" s="185"/>
      <c r="N187" s="186"/>
      <c r="O187" s="186"/>
      <c r="P187" s="186"/>
      <c r="Q187" s="186"/>
      <c r="R187" s="186"/>
      <c r="S187" s="186"/>
      <c r="T187" s="187"/>
      <c r="AT187" s="183" t="s">
        <v>173</v>
      </c>
      <c r="AU187" s="183" t="s">
        <v>82</v>
      </c>
      <c r="AV187" s="13" t="s">
        <v>80</v>
      </c>
      <c r="AW187" s="13" t="s">
        <v>36</v>
      </c>
      <c r="AX187" s="13" t="s">
        <v>73</v>
      </c>
      <c r="AY187" s="183" t="s">
        <v>149</v>
      </c>
    </row>
    <row r="188" spans="2:65" s="13" customFormat="1">
      <c r="B188" s="182"/>
      <c r="D188" s="173" t="s">
        <v>173</v>
      </c>
      <c r="E188" s="183" t="s">
        <v>5</v>
      </c>
      <c r="F188" s="184" t="s">
        <v>281</v>
      </c>
      <c r="H188" s="183" t="s">
        <v>5</v>
      </c>
      <c r="L188" s="182"/>
      <c r="M188" s="185"/>
      <c r="N188" s="186"/>
      <c r="O188" s="186"/>
      <c r="P188" s="186"/>
      <c r="Q188" s="186"/>
      <c r="R188" s="186"/>
      <c r="S188" s="186"/>
      <c r="T188" s="187"/>
      <c r="AT188" s="183" t="s">
        <v>173</v>
      </c>
      <c r="AU188" s="183" t="s">
        <v>82</v>
      </c>
      <c r="AV188" s="13" t="s">
        <v>80</v>
      </c>
      <c r="AW188" s="13" t="s">
        <v>36</v>
      </c>
      <c r="AX188" s="13" t="s">
        <v>73</v>
      </c>
      <c r="AY188" s="183" t="s">
        <v>149</v>
      </c>
    </row>
    <row r="189" spans="2:65" s="13" customFormat="1">
      <c r="B189" s="182"/>
      <c r="D189" s="173" t="s">
        <v>173</v>
      </c>
      <c r="E189" s="183" t="s">
        <v>5</v>
      </c>
      <c r="F189" s="184" t="s">
        <v>200</v>
      </c>
      <c r="H189" s="183" t="s">
        <v>5</v>
      </c>
      <c r="L189" s="182"/>
      <c r="M189" s="185"/>
      <c r="N189" s="186"/>
      <c r="O189" s="186"/>
      <c r="P189" s="186"/>
      <c r="Q189" s="186"/>
      <c r="R189" s="186"/>
      <c r="S189" s="186"/>
      <c r="T189" s="187"/>
      <c r="AT189" s="183" t="s">
        <v>173</v>
      </c>
      <c r="AU189" s="183" t="s">
        <v>82</v>
      </c>
      <c r="AV189" s="13" t="s">
        <v>80</v>
      </c>
      <c r="AW189" s="13" t="s">
        <v>36</v>
      </c>
      <c r="AX189" s="13" t="s">
        <v>73</v>
      </c>
      <c r="AY189" s="183" t="s">
        <v>149</v>
      </c>
    </row>
    <row r="190" spans="2:65" s="12" customFormat="1">
      <c r="B190" s="172"/>
      <c r="D190" s="173" t="s">
        <v>173</v>
      </c>
      <c r="E190" s="174" t="s">
        <v>5</v>
      </c>
      <c r="F190" s="175" t="s">
        <v>831</v>
      </c>
      <c r="H190" s="176">
        <v>157.52799999999999</v>
      </c>
      <c r="L190" s="172"/>
      <c r="M190" s="177"/>
      <c r="N190" s="178"/>
      <c r="O190" s="178"/>
      <c r="P190" s="178"/>
      <c r="Q190" s="178"/>
      <c r="R190" s="178"/>
      <c r="S190" s="178"/>
      <c r="T190" s="179"/>
      <c r="AT190" s="174" t="s">
        <v>173</v>
      </c>
      <c r="AU190" s="174" t="s">
        <v>82</v>
      </c>
      <c r="AV190" s="12" t="s">
        <v>82</v>
      </c>
      <c r="AW190" s="12" t="s">
        <v>36</v>
      </c>
      <c r="AX190" s="12" t="s">
        <v>73</v>
      </c>
      <c r="AY190" s="174" t="s">
        <v>149</v>
      </c>
    </row>
    <row r="191" spans="2:65" s="12" customFormat="1">
      <c r="B191" s="172"/>
      <c r="D191" s="173" t="s">
        <v>173</v>
      </c>
      <c r="E191" s="174" t="s">
        <v>5</v>
      </c>
      <c r="F191" s="175" t="s">
        <v>832</v>
      </c>
      <c r="H191" s="176">
        <v>9.077</v>
      </c>
      <c r="L191" s="172"/>
      <c r="M191" s="177"/>
      <c r="N191" s="178"/>
      <c r="O191" s="178"/>
      <c r="P191" s="178"/>
      <c r="Q191" s="178"/>
      <c r="R191" s="178"/>
      <c r="S191" s="178"/>
      <c r="T191" s="179"/>
      <c r="AT191" s="174" t="s">
        <v>173</v>
      </c>
      <c r="AU191" s="174" t="s">
        <v>82</v>
      </c>
      <c r="AV191" s="12" t="s">
        <v>82</v>
      </c>
      <c r="AW191" s="12" t="s">
        <v>36</v>
      </c>
      <c r="AX191" s="12" t="s">
        <v>73</v>
      </c>
      <c r="AY191" s="174" t="s">
        <v>149</v>
      </c>
    </row>
    <row r="192" spans="2:65" s="15" customFormat="1">
      <c r="B192" s="195"/>
      <c r="D192" s="173" t="s">
        <v>173</v>
      </c>
      <c r="E192" s="196" t="s">
        <v>5</v>
      </c>
      <c r="F192" s="197" t="s">
        <v>284</v>
      </c>
      <c r="H192" s="198">
        <v>166.60499999999999</v>
      </c>
      <c r="L192" s="195"/>
      <c r="M192" s="199"/>
      <c r="N192" s="200"/>
      <c r="O192" s="200"/>
      <c r="P192" s="200"/>
      <c r="Q192" s="200"/>
      <c r="R192" s="200"/>
      <c r="S192" s="200"/>
      <c r="T192" s="201"/>
      <c r="AT192" s="196" t="s">
        <v>173</v>
      </c>
      <c r="AU192" s="196" t="s">
        <v>82</v>
      </c>
      <c r="AV192" s="15" t="s">
        <v>161</v>
      </c>
      <c r="AW192" s="15" t="s">
        <v>36</v>
      </c>
      <c r="AX192" s="15" t="s">
        <v>73</v>
      </c>
      <c r="AY192" s="196" t="s">
        <v>149</v>
      </c>
    </row>
    <row r="193" spans="2:65" s="13" customFormat="1">
      <c r="B193" s="182"/>
      <c r="D193" s="173" t="s">
        <v>173</v>
      </c>
      <c r="E193" s="183" t="s">
        <v>5</v>
      </c>
      <c r="F193" s="184" t="s">
        <v>192</v>
      </c>
      <c r="H193" s="183" t="s">
        <v>5</v>
      </c>
      <c r="L193" s="182"/>
      <c r="M193" s="185"/>
      <c r="N193" s="186"/>
      <c r="O193" s="186"/>
      <c r="P193" s="186"/>
      <c r="Q193" s="186"/>
      <c r="R193" s="186"/>
      <c r="S193" s="186"/>
      <c r="T193" s="187"/>
      <c r="AT193" s="183" t="s">
        <v>173</v>
      </c>
      <c r="AU193" s="183" t="s">
        <v>82</v>
      </c>
      <c r="AV193" s="13" t="s">
        <v>80</v>
      </c>
      <c r="AW193" s="13" t="s">
        <v>36</v>
      </c>
      <c r="AX193" s="13" t="s">
        <v>73</v>
      </c>
      <c r="AY193" s="183" t="s">
        <v>149</v>
      </c>
    </row>
    <row r="194" spans="2:65" s="12" customFormat="1">
      <c r="B194" s="172"/>
      <c r="D194" s="173" t="s">
        <v>173</v>
      </c>
      <c r="E194" s="174" t="s">
        <v>5</v>
      </c>
      <c r="F194" s="175" t="s">
        <v>833</v>
      </c>
      <c r="H194" s="176">
        <v>16.321999999999999</v>
      </c>
      <c r="L194" s="172"/>
      <c r="M194" s="177"/>
      <c r="N194" s="178"/>
      <c r="O194" s="178"/>
      <c r="P194" s="178"/>
      <c r="Q194" s="178"/>
      <c r="R194" s="178"/>
      <c r="S194" s="178"/>
      <c r="T194" s="179"/>
      <c r="AT194" s="174" t="s">
        <v>173</v>
      </c>
      <c r="AU194" s="174" t="s">
        <v>82</v>
      </c>
      <c r="AV194" s="12" t="s">
        <v>82</v>
      </c>
      <c r="AW194" s="12" t="s">
        <v>36</v>
      </c>
      <c r="AX194" s="12" t="s">
        <v>73</v>
      </c>
      <c r="AY194" s="174" t="s">
        <v>149</v>
      </c>
    </row>
    <row r="195" spans="2:65" s="12" customFormat="1">
      <c r="B195" s="172"/>
      <c r="D195" s="173" t="s">
        <v>173</v>
      </c>
      <c r="E195" s="174" t="s">
        <v>5</v>
      </c>
      <c r="F195" s="175" t="s">
        <v>834</v>
      </c>
      <c r="H195" s="176">
        <v>1.3859999999999999</v>
      </c>
      <c r="L195" s="172"/>
      <c r="M195" s="177"/>
      <c r="N195" s="178"/>
      <c r="O195" s="178"/>
      <c r="P195" s="178"/>
      <c r="Q195" s="178"/>
      <c r="R195" s="178"/>
      <c r="S195" s="178"/>
      <c r="T195" s="179"/>
      <c r="AT195" s="174" t="s">
        <v>173</v>
      </c>
      <c r="AU195" s="174" t="s">
        <v>82</v>
      </c>
      <c r="AV195" s="12" t="s">
        <v>82</v>
      </c>
      <c r="AW195" s="12" t="s">
        <v>36</v>
      </c>
      <c r="AX195" s="12" t="s">
        <v>73</v>
      </c>
      <c r="AY195" s="174" t="s">
        <v>149</v>
      </c>
    </row>
    <row r="196" spans="2:65" s="15" customFormat="1">
      <c r="B196" s="195"/>
      <c r="D196" s="173" t="s">
        <v>173</v>
      </c>
      <c r="E196" s="196" t="s">
        <v>5</v>
      </c>
      <c r="F196" s="197" t="s">
        <v>284</v>
      </c>
      <c r="H196" s="198">
        <v>17.707999999999998</v>
      </c>
      <c r="L196" s="195"/>
      <c r="M196" s="199"/>
      <c r="N196" s="200"/>
      <c r="O196" s="200"/>
      <c r="P196" s="200"/>
      <c r="Q196" s="200"/>
      <c r="R196" s="200"/>
      <c r="S196" s="200"/>
      <c r="T196" s="201"/>
      <c r="AT196" s="196" t="s">
        <v>173</v>
      </c>
      <c r="AU196" s="196" t="s">
        <v>82</v>
      </c>
      <c r="AV196" s="15" t="s">
        <v>161</v>
      </c>
      <c r="AW196" s="15" t="s">
        <v>36</v>
      </c>
      <c r="AX196" s="15" t="s">
        <v>73</v>
      </c>
      <c r="AY196" s="196" t="s">
        <v>149</v>
      </c>
    </row>
    <row r="197" spans="2:65" s="14" customFormat="1">
      <c r="B197" s="188"/>
      <c r="D197" s="173" t="s">
        <v>173</v>
      </c>
      <c r="E197" s="189" t="s">
        <v>5</v>
      </c>
      <c r="F197" s="190" t="s">
        <v>194</v>
      </c>
      <c r="H197" s="191">
        <v>184.31299999999999</v>
      </c>
      <c r="L197" s="188"/>
      <c r="M197" s="192"/>
      <c r="N197" s="193"/>
      <c r="O197" s="193"/>
      <c r="P197" s="193"/>
      <c r="Q197" s="193"/>
      <c r="R197" s="193"/>
      <c r="S197" s="193"/>
      <c r="T197" s="194"/>
      <c r="AT197" s="189" t="s">
        <v>173</v>
      </c>
      <c r="AU197" s="189" t="s">
        <v>82</v>
      </c>
      <c r="AV197" s="14" t="s">
        <v>156</v>
      </c>
      <c r="AW197" s="14" t="s">
        <v>36</v>
      </c>
      <c r="AX197" s="14" t="s">
        <v>80</v>
      </c>
      <c r="AY197" s="189" t="s">
        <v>149</v>
      </c>
    </row>
    <row r="198" spans="2:65" s="1" customFormat="1" ht="38.25" customHeight="1">
      <c r="B198" s="160"/>
      <c r="C198" s="161" t="s">
        <v>247</v>
      </c>
      <c r="D198" s="161" t="s">
        <v>151</v>
      </c>
      <c r="E198" s="162" t="s">
        <v>288</v>
      </c>
      <c r="F198" s="163" t="s">
        <v>289</v>
      </c>
      <c r="G198" s="164" t="s">
        <v>268</v>
      </c>
      <c r="H198" s="165">
        <v>368.625</v>
      </c>
      <c r="I198" s="166"/>
      <c r="J198" s="166">
        <f>ROUND(I198*H198,2)</f>
        <v>0</v>
      </c>
      <c r="K198" s="163" t="s">
        <v>155</v>
      </c>
      <c r="L198" s="39"/>
      <c r="M198" s="167" t="s">
        <v>5</v>
      </c>
      <c r="N198" s="168" t="s">
        <v>44</v>
      </c>
      <c r="O198" s="169">
        <v>0.58599999999999997</v>
      </c>
      <c r="P198" s="169">
        <f>O198*H198</f>
        <v>216.01424999999998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AR198" s="25" t="s">
        <v>156</v>
      </c>
      <c r="AT198" s="25" t="s">
        <v>151</v>
      </c>
      <c r="AU198" s="25" t="s">
        <v>82</v>
      </c>
      <c r="AY198" s="25" t="s">
        <v>149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25" t="s">
        <v>80</v>
      </c>
      <c r="BK198" s="171">
        <f>ROUND(I198*H198,2)</f>
        <v>0</v>
      </c>
      <c r="BL198" s="25" t="s">
        <v>156</v>
      </c>
      <c r="BM198" s="25" t="s">
        <v>835</v>
      </c>
    </row>
    <row r="199" spans="2:65" s="13" customFormat="1">
      <c r="B199" s="182"/>
      <c r="D199" s="173" t="s">
        <v>173</v>
      </c>
      <c r="E199" s="183" t="s">
        <v>5</v>
      </c>
      <c r="F199" s="184" t="s">
        <v>187</v>
      </c>
      <c r="H199" s="183" t="s">
        <v>5</v>
      </c>
      <c r="L199" s="182"/>
      <c r="M199" s="185"/>
      <c r="N199" s="186"/>
      <c r="O199" s="186"/>
      <c r="P199" s="186"/>
      <c r="Q199" s="186"/>
      <c r="R199" s="186"/>
      <c r="S199" s="186"/>
      <c r="T199" s="187"/>
      <c r="AT199" s="183" t="s">
        <v>173</v>
      </c>
      <c r="AU199" s="183" t="s">
        <v>82</v>
      </c>
      <c r="AV199" s="13" t="s">
        <v>80</v>
      </c>
      <c r="AW199" s="13" t="s">
        <v>36</v>
      </c>
      <c r="AX199" s="13" t="s">
        <v>73</v>
      </c>
      <c r="AY199" s="183" t="s">
        <v>149</v>
      </c>
    </row>
    <row r="200" spans="2:65" s="13" customFormat="1">
      <c r="B200" s="182"/>
      <c r="D200" s="173" t="s">
        <v>173</v>
      </c>
      <c r="E200" s="183" t="s">
        <v>5</v>
      </c>
      <c r="F200" s="184" t="s">
        <v>291</v>
      </c>
      <c r="H200" s="183" t="s">
        <v>5</v>
      </c>
      <c r="L200" s="182"/>
      <c r="M200" s="185"/>
      <c r="N200" s="186"/>
      <c r="O200" s="186"/>
      <c r="P200" s="186"/>
      <c r="Q200" s="186"/>
      <c r="R200" s="186"/>
      <c r="S200" s="186"/>
      <c r="T200" s="187"/>
      <c r="AT200" s="183" t="s">
        <v>173</v>
      </c>
      <c r="AU200" s="183" t="s">
        <v>82</v>
      </c>
      <c r="AV200" s="13" t="s">
        <v>80</v>
      </c>
      <c r="AW200" s="13" t="s">
        <v>36</v>
      </c>
      <c r="AX200" s="13" t="s">
        <v>73</v>
      </c>
      <c r="AY200" s="183" t="s">
        <v>149</v>
      </c>
    </row>
    <row r="201" spans="2:65" s="13" customFormat="1">
      <c r="B201" s="182"/>
      <c r="D201" s="173" t="s">
        <v>173</v>
      </c>
      <c r="E201" s="183" t="s">
        <v>5</v>
      </c>
      <c r="F201" s="184" t="s">
        <v>281</v>
      </c>
      <c r="H201" s="183" t="s">
        <v>5</v>
      </c>
      <c r="L201" s="182"/>
      <c r="M201" s="185"/>
      <c r="N201" s="186"/>
      <c r="O201" s="186"/>
      <c r="P201" s="186"/>
      <c r="Q201" s="186"/>
      <c r="R201" s="186"/>
      <c r="S201" s="186"/>
      <c r="T201" s="187"/>
      <c r="AT201" s="183" t="s">
        <v>173</v>
      </c>
      <c r="AU201" s="183" t="s">
        <v>82</v>
      </c>
      <c r="AV201" s="13" t="s">
        <v>80</v>
      </c>
      <c r="AW201" s="13" t="s">
        <v>36</v>
      </c>
      <c r="AX201" s="13" t="s">
        <v>73</v>
      </c>
      <c r="AY201" s="183" t="s">
        <v>149</v>
      </c>
    </row>
    <row r="202" spans="2:65" s="13" customFormat="1">
      <c r="B202" s="182"/>
      <c r="D202" s="173" t="s">
        <v>173</v>
      </c>
      <c r="E202" s="183" t="s">
        <v>5</v>
      </c>
      <c r="F202" s="184" t="s">
        <v>200</v>
      </c>
      <c r="H202" s="183" t="s">
        <v>5</v>
      </c>
      <c r="L202" s="182"/>
      <c r="M202" s="185"/>
      <c r="N202" s="186"/>
      <c r="O202" s="186"/>
      <c r="P202" s="186"/>
      <c r="Q202" s="186"/>
      <c r="R202" s="186"/>
      <c r="S202" s="186"/>
      <c r="T202" s="187"/>
      <c r="AT202" s="183" t="s">
        <v>173</v>
      </c>
      <c r="AU202" s="183" t="s">
        <v>82</v>
      </c>
      <c r="AV202" s="13" t="s">
        <v>80</v>
      </c>
      <c r="AW202" s="13" t="s">
        <v>36</v>
      </c>
      <c r="AX202" s="13" t="s">
        <v>73</v>
      </c>
      <c r="AY202" s="183" t="s">
        <v>149</v>
      </c>
    </row>
    <row r="203" spans="2:65" s="12" customFormat="1">
      <c r="B203" s="172"/>
      <c r="D203" s="173" t="s">
        <v>173</v>
      </c>
      <c r="E203" s="174" t="s">
        <v>5</v>
      </c>
      <c r="F203" s="175" t="s">
        <v>836</v>
      </c>
      <c r="H203" s="176">
        <v>315.05599999999998</v>
      </c>
      <c r="L203" s="172"/>
      <c r="M203" s="177"/>
      <c r="N203" s="178"/>
      <c r="O203" s="178"/>
      <c r="P203" s="178"/>
      <c r="Q203" s="178"/>
      <c r="R203" s="178"/>
      <c r="S203" s="178"/>
      <c r="T203" s="179"/>
      <c r="AT203" s="174" t="s">
        <v>173</v>
      </c>
      <c r="AU203" s="174" t="s">
        <v>82</v>
      </c>
      <c r="AV203" s="12" t="s">
        <v>82</v>
      </c>
      <c r="AW203" s="12" t="s">
        <v>36</v>
      </c>
      <c r="AX203" s="12" t="s">
        <v>73</v>
      </c>
      <c r="AY203" s="174" t="s">
        <v>149</v>
      </c>
    </row>
    <row r="204" spans="2:65" s="12" customFormat="1">
      <c r="B204" s="172"/>
      <c r="D204" s="173" t="s">
        <v>173</v>
      </c>
      <c r="E204" s="174" t="s">
        <v>5</v>
      </c>
      <c r="F204" s="175" t="s">
        <v>837</v>
      </c>
      <c r="H204" s="176">
        <v>18.152999999999999</v>
      </c>
      <c r="L204" s="172"/>
      <c r="M204" s="177"/>
      <c r="N204" s="178"/>
      <c r="O204" s="178"/>
      <c r="P204" s="178"/>
      <c r="Q204" s="178"/>
      <c r="R204" s="178"/>
      <c r="S204" s="178"/>
      <c r="T204" s="179"/>
      <c r="AT204" s="174" t="s">
        <v>173</v>
      </c>
      <c r="AU204" s="174" t="s">
        <v>82</v>
      </c>
      <c r="AV204" s="12" t="s">
        <v>82</v>
      </c>
      <c r="AW204" s="12" t="s">
        <v>36</v>
      </c>
      <c r="AX204" s="12" t="s">
        <v>73</v>
      </c>
      <c r="AY204" s="174" t="s">
        <v>149</v>
      </c>
    </row>
    <row r="205" spans="2:65" s="15" customFormat="1">
      <c r="B205" s="195"/>
      <c r="D205" s="173" t="s">
        <v>173</v>
      </c>
      <c r="E205" s="196" t="s">
        <v>5</v>
      </c>
      <c r="F205" s="197" t="s">
        <v>284</v>
      </c>
      <c r="H205" s="198">
        <v>333.209</v>
      </c>
      <c r="L205" s="195"/>
      <c r="M205" s="199"/>
      <c r="N205" s="200"/>
      <c r="O205" s="200"/>
      <c r="P205" s="200"/>
      <c r="Q205" s="200"/>
      <c r="R205" s="200"/>
      <c r="S205" s="200"/>
      <c r="T205" s="201"/>
      <c r="AT205" s="196" t="s">
        <v>173</v>
      </c>
      <c r="AU205" s="196" t="s">
        <v>82</v>
      </c>
      <c r="AV205" s="15" t="s">
        <v>161</v>
      </c>
      <c r="AW205" s="15" t="s">
        <v>36</v>
      </c>
      <c r="AX205" s="15" t="s">
        <v>73</v>
      </c>
      <c r="AY205" s="196" t="s">
        <v>149</v>
      </c>
    </row>
    <row r="206" spans="2:65" s="13" customFormat="1">
      <c r="B206" s="182"/>
      <c r="D206" s="173" t="s">
        <v>173</v>
      </c>
      <c r="E206" s="183" t="s">
        <v>5</v>
      </c>
      <c r="F206" s="184" t="s">
        <v>192</v>
      </c>
      <c r="H206" s="183" t="s">
        <v>5</v>
      </c>
      <c r="L206" s="182"/>
      <c r="M206" s="185"/>
      <c r="N206" s="186"/>
      <c r="O206" s="186"/>
      <c r="P206" s="186"/>
      <c r="Q206" s="186"/>
      <c r="R206" s="186"/>
      <c r="S206" s="186"/>
      <c r="T206" s="187"/>
      <c r="AT206" s="183" t="s">
        <v>173</v>
      </c>
      <c r="AU206" s="183" t="s">
        <v>82</v>
      </c>
      <c r="AV206" s="13" t="s">
        <v>80</v>
      </c>
      <c r="AW206" s="13" t="s">
        <v>36</v>
      </c>
      <c r="AX206" s="13" t="s">
        <v>73</v>
      </c>
      <c r="AY206" s="183" t="s">
        <v>149</v>
      </c>
    </row>
    <row r="207" spans="2:65" s="12" customFormat="1">
      <c r="B207" s="172"/>
      <c r="D207" s="173" t="s">
        <v>173</v>
      </c>
      <c r="E207" s="174" t="s">
        <v>5</v>
      </c>
      <c r="F207" s="175" t="s">
        <v>838</v>
      </c>
      <c r="H207" s="176">
        <v>32.643999999999998</v>
      </c>
      <c r="L207" s="172"/>
      <c r="M207" s="177"/>
      <c r="N207" s="178"/>
      <c r="O207" s="178"/>
      <c r="P207" s="178"/>
      <c r="Q207" s="178"/>
      <c r="R207" s="178"/>
      <c r="S207" s="178"/>
      <c r="T207" s="179"/>
      <c r="AT207" s="174" t="s">
        <v>173</v>
      </c>
      <c r="AU207" s="174" t="s">
        <v>82</v>
      </c>
      <c r="AV207" s="12" t="s">
        <v>82</v>
      </c>
      <c r="AW207" s="12" t="s">
        <v>36</v>
      </c>
      <c r="AX207" s="12" t="s">
        <v>73</v>
      </c>
      <c r="AY207" s="174" t="s">
        <v>149</v>
      </c>
    </row>
    <row r="208" spans="2:65" s="12" customFormat="1">
      <c r="B208" s="172"/>
      <c r="D208" s="173" t="s">
        <v>173</v>
      </c>
      <c r="E208" s="174" t="s">
        <v>5</v>
      </c>
      <c r="F208" s="175" t="s">
        <v>839</v>
      </c>
      <c r="H208" s="176">
        <v>2.7719999999999998</v>
      </c>
      <c r="L208" s="172"/>
      <c r="M208" s="177"/>
      <c r="N208" s="178"/>
      <c r="O208" s="178"/>
      <c r="P208" s="178"/>
      <c r="Q208" s="178"/>
      <c r="R208" s="178"/>
      <c r="S208" s="178"/>
      <c r="T208" s="179"/>
      <c r="AT208" s="174" t="s">
        <v>173</v>
      </c>
      <c r="AU208" s="174" t="s">
        <v>82</v>
      </c>
      <c r="AV208" s="12" t="s">
        <v>82</v>
      </c>
      <c r="AW208" s="12" t="s">
        <v>36</v>
      </c>
      <c r="AX208" s="12" t="s">
        <v>73</v>
      </c>
      <c r="AY208" s="174" t="s">
        <v>149</v>
      </c>
    </row>
    <row r="209" spans="2:65" s="15" customFormat="1">
      <c r="B209" s="195"/>
      <c r="D209" s="173" t="s">
        <v>173</v>
      </c>
      <c r="E209" s="196" t="s">
        <v>5</v>
      </c>
      <c r="F209" s="197" t="s">
        <v>284</v>
      </c>
      <c r="H209" s="198">
        <v>35.415999999999997</v>
      </c>
      <c r="L209" s="195"/>
      <c r="M209" s="199"/>
      <c r="N209" s="200"/>
      <c r="O209" s="200"/>
      <c r="P209" s="200"/>
      <c r="Q209" s="200"/>
      <c r="R209" s="200"/>
      <c r="S209" s="200"/>
      <c r="T209" s="201"/>
      <c r="AT209" s="196" t="s">
        <v>173</v>
      </c>
      <c r="AU209" s="196" t="s">
        <v>82</v>
      </c>
      <c r="AV209" s="15" t="s">
        <v>161</v>
      </c>
      <c r="AW209" s="15" t="s">
        <v>36</v>
      </c>
      <c r="AX209" s="15" t="s">
        <v>73</v>
      </c>
      <c r="AY209" s="196" t="s">
        <v>149</v>
      </c>
    </row>
    <row r="210" spans="2:65" s="14" customFormat="1">
      <c r="B210" s="188"/>
      <c r="D210" s="173" t="s">
        <v>173</v>
      </c>
      <c r="E210" s="189" t="s">
        <v>5</v>
      </c>
      <c r="F210" s="190" t="s">
        <v>194</v>
      </c>
      <c r="H210" s="191">
        <v>368.625</v>
      </c>
      <c r="L210" s="188"/>
      <c r="M210" s="192"/>
      <c r="N210" s="193"/>
      <c r="O210" s="193"/>
      <c r="P210" s="193"/>
      <c r="Q210" s="193"/>
      <c r="R210" s="193"/>
      <c r="S210" s="193"/>
      <c r="T210" s="194"/>
      <c r="AT210" s="189" t="s">
        <v>173</v>
      </c>
      <c r="AU210" s="189" t="s">
        <v>82</v>
      </c>
      <c r="AV210" s="14" t="s">
        <v>156</v>
      </c>
      <c r="AW210" s="14" t="s">
        <v>36</v>
      </c>
      <c r="AX210" s="14" t="s">
        <v>80</v>
      </c>
      <c r="AY210" s="189" t="s">
        <v>149</v>
      </c>
    </row>
    <row r="211" spans="2:65" s="1" customFormat="1" ht="38.25" customHeight="1">
      <c r="B211" s="160"/>
      <c r="C211" s="161" t="s">
        <v>252</v>
      </c>
      <c r="D211" s="161" t="s">
        <v>151</v>
      </c>
      <c r="E211" s="162" t="s">
        <v>297</v>
      </c>
      <c r="F211" s="163" t="s">
        <v>298</v>
      </c>
      <c r="G211" s="164" t="s">
        <v>268</v>
      </c>
      <c r="H211" s="165">
        <v>110.58799999999999</v>
      </c>
      <c r="I211" s="166"/>
      <c r="J211" s="166">
        <f>ROUND(I211*H211,2)</f>
        <v>0</v>
      </c>
      <c r="K211" s="163" t="s">
        <v>155</v>
      </c>
      <c r="L211" s="39"/>
      <c r="M211" s="167" t="s">
        <v>5</v>
      </c>
      <c r="N211" s="168" t="s">
        <v>44</v>
      </c>
      <c r="O211" s="169">
        <v>0.1</v>
      </c>
      <c r="P211" s="169">
        <f>O211*H211</f>
        <v>11.0588</v>
      </c>
      <c r="Q211" s="169">
        <v>0</v>
      </c>
      <c r="R211" s="169">
        <f>Q211*H211</f>
        <v>0</v>
      </c>
      <c r="S211" s="169">
        <v>0</v>
      </c>
      <c r="T211" s="170">
        <f>S211*H211</f>
        <v>0</v>
      </c>
      <c r="AR211" s="25" t="s">
        <v>156</v>
      </c>
      <c r="AT211" s="25" t="s">
        <v>151</v>
      </c>
      <c r="AU211" s="25" t="s">
        <v>82</v>
      </c>
      <c r="AY211" s="25" t="s">
        <v>149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25" t="s">
        <v>80</v>
      </c>
      <c r="BK211" s="171">
        <f>ROUND(I211*H211,2)</f>
        <v>0</v>
      </c>
      <c r="BL211" s="25" t="s">
        <v>156</v>
      </c>
      <c r="BM211" s="25" t="s">
        <v>840</v>
      </c>
    </row>
    <row r="212" spans="2:65" s="1" customFormat="1" ht="27">
      <c r="B212" s="39"/>
      <c r="D212" s="173" t="s">
        <v>179</v>
      </c>
      <c r="F212" s="180" t="s">
        <v>300</v>
      </c>
      <c r="L212" s="39"/>
      <c r="M212" s="181"/>
      <c r="N212" s="40"/>
      <c r="O212" s="40"/>
      <c r="P212" s="40"/>
      <c r="Q212" s="40"/>
      <c r="R212" s="40"/>
      <c r="S212" s="40"/>
      <c r="T212" s="68"/>
      <c r="AT212" s="25" t="s">
        <v>179</v>
      </c>
      <c r="AU212" s="25" t="s">
        <v>82</v>
      </c>
    </row>
    <row r="213" spans="2:65" s="12" customFormat="1">
      <c r="B213" s="172"/>
      <c r="D213" s="173" t="s">
        <v>173</v>
      </c>
      <c r="F213" s="175" t="s">
        <v>841</v>
      </c>
      <c r="H213" s="176">
        <v>110.58799999999999</v>
      </c>
      <c r="L213" s="172"/>
      <c r="M213" s="177"/>
      <c r="N213" s="178"/>
      <c r="O213" s="178"/>
      <c r="P213" s="178"/>
      <c r="Q213" s="178"/>
      <c r="R213" s="178"/>
      <c r="S213" s="178"/>
      <c r="T213" s="179"/>
      <c r="AT213" s="174" t="s">
        <v>173</v>
      </c>
      <c r="AU213" s="174" t="s">
        <v>82</v>
      </c>
      <c r="AV213" s="12" t="s">
        <v>82</v>
      </c>
      <c r="AW213" s="12" t="s">
        <v>6</v>
      </c>
      <c r="AX213" s="12" t="s">
        <v>80</v>
      </c>
      <c r="AY213" s="174" t="s">
        <v>149</v>
      </c>
    </row>
    <row r="214" spans="2:65" s="1" customFormat="1" ht="38.25" customHeight="1">
      <c r="B214" s="160"/>
      <c r="C214" s="161" t="s">
        <v>258</v>
      </c>
      <c r="D214" s="161" t="s">
        <v>151</v>
      </c>
      <c r="E214" s="162" t="s">
        <v>303</v>
      </c>
      <c r="F214" s="163" t="s">
        <v>304</v>
      </c>
      <c r="G214" s="164" t="s">
        <v>268</v>
      </c>
      <c r="H214" s="165">
        <v>276.46899999999999</v>
      </c>
      <c r="I214" s="166"/>
      <c r="J214" s="166">
        <f>ROUND(I214*H214,2)</f>
        <v>0</v>
      </c>
      <c r="K214" s="163" t="s">
        <v>155</v>
      </c>
      <c r="L214" s="39"/>
      <c r="M214" s="167" t="s">
        <v>5</v>
      </c>
      <c r="N214" s="168" t="s">
        <v>44</v>
      </c>
      <c r="O214" s="169">
        <v>0.75</v>
      </c>
      <c r="P214" s="169">
        <f>O214*H214</f>
        <v>207.35174999999998</v>
      </c>
      <c r="Q214" s="169">
        <v>0</v>
      </c>
      <c r="R214" s="169">
        <f>Q214*H214</f>
        <v>0</v>
      </c>
      <c r="S214" s="169">
        <v>0</v>
      </c>
      <c r="T214" s="170">
        <f>S214*H214</f>
        <v>0</v>
      </c>
      <c r="AR214" s="25" t="s">
        <v>156</v>
      </c>
      <c r="AT214" s="25" t="s">
        <v>151</v>
      </c>
      <c r="AU214" s="25" t="s">
        <v>82</v>
      </c>
      <c r="AY214" s="25" t="s">
        <v>149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25" t="s">
        <v>80</v>
      </c>
      <c r="BK214" s="171">
        <f>ROUND(I214*H214,2)</f>
        <v>0</v>
      </c>
      <c r="BL214" s="25" t="s">
        <v>156</v>
      </c>
      <c r="BM214" s="25" t="s">
        <v>842</v>
      </c>
    </row>
    <row r="215" spans="2:65" s="13" customFormat="1">
      <c r="B215" s="182"/>
      <c r="D215" s="173" t="s">
        <v>173</v>
      </c>
      <c r="E215" s="183" t="s">
        <v>5</v>
      </c>
      <c r="F215" s="184" t="s">
        <v>187</v>
      </c>
      <c r="H215" s="183" t="s">
        <v>5</v>
      </c>
      <c r="L215" s="182"/>
      <c r="M215" s="185"/>
      <c r="N215" s="186"/>
      <c r="O215" s="186"/>
      <c r="P215" s="186"/>
      <c r="Q215" s="186"/>
      <c r="R215" s="186"/>
      <c r="S215" s="186"/>
      <c r="T215" s="187"/>
      <c r="AT215" s="183" t="s">
        <v>173</v>
      </c>
      <c r="AU215" s="183" t="s">
        <v>82</v>
      </c>
      <c r="AV215" s="13" t="s">
        <v>80</v>
      </c>
      <c r="AW215" s="13" t="s">
        <v>36</v>
      </c>
      <c r="AX215" s="13" t="s">
        <v>73</v>
      </c>
      <c r="AY215" s="183" t="s">
        <v>149</v>
      </c>
    </row>
    <row r="216" spans="2:65" s="13" customFormat="1">
      <c r="B216" s="182"/>
      <c r="D216" s="173" t="s">
        <v>173</v>
      </c>
      <c r="E216" s="183" t="s">
        <v>5</v>
      </c>
      <c r="F216" s="184" t="s">
        <v>306</v>
      </c>
      <c r="H216" s="183" t="s">
        <v>5</v>
      </c>
      <c r="L216" s="182"/>
      <c r="M216" s="185"/>
      <c r="N216" s="186"/>
      <c r="O216" s="186"/>
      <c r="P216" s="186"/>
      <c r="Q216" s="186"/>
      <c r="R216" s="186"/>
      <c r="S216" s="186"/>
      <c r="T216" s="187"/>
      <c r="AT216" s="183" t="s">
        <v>173</v>
      </c>
      <c r="AU216" s="183" t="s">
        <v>82</v>
      </c>
      <c r="AV216" s="13" t="s">
        <v>80</v>
      </c>
      <c r="AW216" s="13" t="s">
        <v>36</v>
      </c>
      <c r="AX216" s="13" t="s">
        <v>73</v>
      </c>
      <c r="AY216" s="183" t="s">
        <v>149</v>
      </c>
    </row>
    <row r="217" spans="2:65" s="13" customFormat="1">
      <c r="B217" s="182"/>
      <c r="D217" s="173" t="s">
        <v>173</v>
      </c>
      <c r="E217" s="183" t="s">
        <v>5</v>
      </c>
      <c r="F217" s="184" t="s">
        <v>281</v>
      </c>
      <c r="H217" s="183" t="s">
        <v>5</v>
      </c>
      <c r="L217" s="182"/>
      <c r="M217" s="185"/>
      <c r="N217" s="186"/>
      <c r="O217" s="186"/>
      <c r="P217" s="186"/>
      <c r="Q217" s="186"/>
      <c r="R217" s="186"/>
      <c r="S217" s="186"/>
      <c r="T217" s="187"/>
      <c r="AT217" s="183" t="s">
        <v>173</v>
      </c>
      <c r="AU217" s="183" t="s">
        <v>82</v>
      </c>
      <c r="AV217" s="13" t="s">
        <v>80</v>
      </c>
      <c r="AW217" s="13" t="s">
        <v>36</v>
      </c>
      <c r="AX217" s="13" t="s">
        <v>73</v>
      </c>
      <c r="AY217" s="183" t="s">
        <v>149</v>
      </c>
    </row>
    <row r="218" spans="2:65" s="13" customFormat="1">
      <c r="B218" s="182"/>
      <c r="D218" s="173" t="s">
        <v>173</v>
      </c>
      <c r="E218" s="183" t="s">
        <v>5</v>
      </c>
      <c r="F218" s="184" t="s">
        <v>200</v>
      </c>
      <c r="H218" s="183" t="s">
        <v>5</v>
      </c>
      <c r="L218" s="182"/>
      <c r="M218" s="185"/>
      <c r="N218" s="186"/>
      <c r="O218" s="186"/>
      <c r="P218" s="186"/>
      <c r="Q218" s="186"/>
      <c r="R218" s="186"/>
      <c r="S218" s="186"/>
      <c r="T218" s="187"/>
      <c r="AT218" s="183" t="s">
        <v>173</v>
      </c>
      <c r="AU218" s="183" t="s">
        <v>82</v>
      </c>
      <c r="AV218" s="13" t="s">
        <v>80</v>
      </c>
      <c r="AW218" s="13" t="s">
        <v>36</v>
      </c>
      <c r="AX218" s="13" t="s">
        <v>73</v>
      </c>
      <c r="AY218" s="183" t="s">
        <v>149</v>
      </c>
    </row>
    <row r="219" spans="2:65" s="12" customFormat="1">
      <c r="B219" s="172"/>
      <c r="D219" s="173" t="s">
        <v>173</v>
      </c>
      <c r="E219" s="174" t="s">
        <v>5</v>
      </c>
      <c r="F219" s="175" t="s">
        <v>843</v>
      </c>
      <c r="H219" s="176">
        <v>236.292</v>
      </c>
      <c r="L219" s="172"/>
      <c r="M219" s="177"/>
      <c r="N219" s="178"/>
      <c r="O219" s="178"/>
      <c r="P219" s="178"/>
      <c r="Q219" s="178"/>
      <c r="R219" s="178"/>
      <c r="S219" s="178"/>
      <c r="T219" s="179"/>
      <c r="AT219" s="174" t="s">
        <v>173</v>
      </c>
      <c r="AU219" s="174" t="s">
        <v>82</v>
      </c>
      <c r="AV219" s="12" t="s">
        <v>82</v>
      </c>
      <c r="AW219" s="12" t="s">
        <v>36</v>
      </c>
      <c r="AX219" s="12" t="s">
        <v>73</v>
      </c>
      <c r="AY219" s="174" t="s">
        <v>149</v>
      </c>
    </row>
    <row r="220" spans="2:65" s="12" customFormat="1">
      <c r="B220" s="172"/>
      <c r="D220" s="173" t="s">
        <v>173</v>
      </c>
      <c r="E220" s="174" t="s">
        <v>5</v>
      </c>
      <c r="F220" s="175" t="s">
        <v>844</v>
      </c>
      <c r="H220" s="176">
        <v>13.615</v>
      </c>
      <c r="L220" s="172"/>
      <c r="M220" s="177"/>
      <c r="N220" s="178"/>
      <c r="O220" s="178"/>
      <c r="P220" s="178"/>
      <c r="Q220" s="178"/>
      <c r="R220" s="178"/>
      <c r="S220" s="178"/>
      <c r="T220" s="179"/>
      <c r="AT220" s="174" t="s">
        <v>173</v>
      </c>
      <c r="AU220" s="174" t="s">
        <v>82</v>
      </c>
      <c r="AV220" s="12" t="s">
        <v>82</v>
      </c>
      <c r="AW220" s="12" t="s">
        <v>36</v>
      </c>
      <c r="AX220" s="12" t="s">
        <v>73</v>
      </c>
      <c r="AY220" s="174" t="s">
        <v>149</v>
      </c>
    </row>
    <row r="221" spans="2:65" s="15" customFormat="1">
      <c r="B221" s="195"/>
      <c r="D221" s="173" t="s">
        <v>173</v>
      </c>
      <c r="E221" s="196" t="s">
        <v>5</v>
      </c>
      <c r="F221" s="197" t="s">
        <v>284</v>
      </c>
      <c r="H221" s="198">
        <v>249.90700000000001</v>
      </c>
      <c r="L221" s="195"/>
      <c r="M221" s="199"/>
      <c r="N221" s="200"/>
      <c r="O221" s="200"/>
      <c r="P221" s="200"/>
      <c r="Q221" s="200"/>
      <c r="R221" s="200"/>
      <c r="S221" s="200"/>
      <c r="T221" s="201"/>
      <c r="AT221" s="196" t="s">
        <v>173</v>
      </c>
      <c r="AU221" s="196" t="s">
        <v>82</v>
      </c>
      <c r="AV221" s="15" t="s">
        <v>161</v>
      </c>
      <c r="AW221" s="15" t="s">
        <v>36</v>
      </c>
      <c r="AX221" s="15" t="s">
        <v>73</v>
      </c>
      <c r="AY221" s="196" t="s">
        <v>149</v>
      </c>
    </row>
    <row r="222" spans="2:65" s="13" customFormat="1">
      <c r="B222" s="182"/>
      <c r="D222" s="173" t="s">
        <v>173</v>
      </c>
      <c r="E222" s="183" t="s">
        <v>5</v>
      </c>
      <c r="F222" s="184" t="s">
        <v>192</v>
      </c>
      <c r="H222" s="183" t="s">
        <v>5</v>
      </c>
      <c r="L222" s="182"/>
      <c r="M222" s="185"/>
      <c r="N222" s="186"/>
      <c r="O222" s="186"/>
      <c r="P222" s="186"/>
      <c r="Q222" s="186"/>
      <c r="R222" s="186"/>
      <c r="S222" s="186"/>
      <c r="T222" s="187"/>
      <c r="AT222" s="183" t="s">
        <v>173</v>
      </c>
      <c r="AU222" s="183" t="s">
        <v>82</v>
      </c>
      <c r="AV222" s="13" t="s">
        <v>80</v>
      </c>
      <c r="AW222" s="13" t="s">
        <v>36</v>
      </c>
      <c r="AX222" s="13" t="s">
        <v>73</v>
      </c>
      <c r="AY222" s="183" t="s">
        <v>149</v>
      </c>
    </row>
    <row r="223" spans="2:65" s="12" customFormat="1">
      <c r="B223" s="172"/>
      <c r="D223" s="173" t="s">
        <v>173</v>
      </c>
      <c r="E223" s="174" t="s">
        <v>5</v>
      </c>
      <c r="F223" s="175" t="s">
        <v>845</v>
      </c>
      <c r="H223" s="176">
        <v>24.483000000000001</v>
      </c>
      <c r="L223" s="172"/>
      <c r="M223" s="177"/>
      <c r="N223" s="178"/>
      <c r="O223" s="178"/>
      <c r="P223" s="178"/>
      <c r="Q223" s="178"/>
      <c r="R223" s="178"/>
      <c r="S223" s="178"/>
      <c r="T223" s="179"/>
      <c r="AT223" s="174" t="s">
        <v>173</v>
      </c>
      <c r="AU223" s="174" t="s">
        <v>82</v>
      </c>
      <c r="AV223" s="12" t="s">
        <v>82</v>
      </c>
      <c r="AW223" s="12" t="s">
        <v>36</v>
      </c>
      <c r="AX223" s="12" t="s">
        <v>73</v>
      </c>
      <c r="AY223" s="174" t="s">
        <v>149</v>
      </c>
    </row>
    <row r="224" spans="2:65" s="12" customFormat="1">
      <c r="B224" s="172"/>
      <c r="D224" s="173" t="s">
        <v>173</v>
      </c>
      <c r="E224" s="174" t="s">
        <v>5</v>
      </c>
      <c r="F224" s="175" t="s">
        <v>846</v>
      </c>
      <c r="H224" s="176">
        <v>2.0790000000000002</v>
      </c>
      <c r="L224" s="172"/>
      <c r="M224" s="177"/>
      <c r="N224" s="178"/>
      <c r="O224" s="178"/>
      <c r="P224" s="178"/>
      <c r="Q224" s="178"/>
      <c r="R224" s="178"/>
      <c r="S224" s="178"/>
      <c r="T224" s="179"/>
      <c r="AT224" s="174" t="s">
        <v>173</v>
      </c>
      <c r="AU224" s="174" t="s">
        <v>82</v>
      </c>
      <c r="AV224" s="12" t="s">
        <v>82</v>
      </c>
      <c r="AW224" s="12" t="s">
        <v>36</v>
      </c>
      <c r="AX224" s="12" t="s">
        <v>73</v>
      </c>
      <c r="AY224" s="174" t="s">
        <v>149</v>
      </c>
    </row>
    <row r="225" spans="2:65" s="15" customFormat="1">
      <c r="B225" s="195"/>
      <c r="D225" s="173" t="s">
        <v>173</v>
      </c>
      <c r="E225" s="196" t="s">
        <v>5</v>
      </c>
      <c r="F225" s="197" t="s">
        <v>284</v>
      </c>
      <c r="H225" s="198">
        <v>26.562000000000001</v>
      </c>
      <c r="L225" s="195"/>
      <c r="M225" s="199"/>
      <c r="N225" s="200"/>
      <c r="O225" s="200"/>
      <c r="P225" s="200"/>
      <c r="Q225" s="200"/>
      <c r="R225" s="200"/>
      <c r="S225" s="200"/>
      <c r="T225" s="201"/>
      <c r="AT225" s="196" t="s">
        <v>173</v>
      </c>
      <c r="AU225" s="196" t="s">
        <v>82</v>
      </c>
      <c r="AV225" s="15" t="s">
        <v>161</v>
      </c>
      <c r="AW225" s="15" t="s">
        <v>36</v>
      </c>
      <c r="AX225" s="15" t="s">
        <v>73</v>
      </c>
      <c r="AY225" s="196" t="s">
        <v>149</v>
      </c>
    </row>
    <row r="226" spans="2:65" s="14" customFormat="1">
      <c r="B226" s="188"/>
      <c r="D226" s="173" t="s">
        <v>173</v>
      </c>
      <c r="E226" s="189" t="s">
        <v>5</v>
      </c>
      <c r="F226" s="190" t="s">
        <v>194</v>
      </c>
      <c r="H226" s="191">
        <v>276.46899999999999</v>
      </c>
      <c r="L226" s="188"/>
      <c r="M226" s="192"/>
      <c r="N226" s="193"/>
      <c r="O226" s="193"/>
      <c r="P226" s="193"/>
      <c r="Q226" s="193"/>
      <c r="R226" s="193"/>
      <c r="S226" s="193"/>
      <c r="T226" s="194"/>
      <c r="AT226" s="189" t="s">
        <v>173</v>
      </c>
      <c r="AU226" s="189" t="s">
        <v>82</v>
      </c>
      <c r="AV226" s="14" t="s">
        <v>156</v>
      </c>
      <c r="AW226" s="14" t="s">
        <v>36</v>
      </c>
      <c r="AX226" s="14" t="s">
        <v>80</v>
      </c>
      <c r="AY226" s="189" t="s">
        <v>149</v>
      </c>
    </row>
    <row r="227" spans="2:65" s="1" customFormat="1" ht="38.25" customHeight="1">
      <c r="B227" s="160"/>
      <c r="C227" s="161" t="s">
        <v>265</v>
      </c>
      <c r="D227" s="161" t="s">
        <v>151</v>
      </c>
      <c r="E227" s="162" t="s">
        <v>312</v>
      </c>
      <c r="F227" s="163" t="s">
        <v>313</v>
      </c>
      <c r="G227" s="164" t="s">
        <v>268</v>
      </c>
      <c r="H227" s="165">
        <v>82.941000000000003</v>
      </c>
      <c r="I227" s="166"/>
      <c r="J227" s="166">
        <f>ROUND(I227*H227,2)</f>
        <v>0</v>
      </c>
      <c r="K227" s="163" t="s">
        <v>155</v>
      </c>
      <c r="L227" s="39"/>
      <c r="M227" s="167" t="s">
        <v>5</v>
      </c>
      <c r="N227" s="168" t="s">
        <v>44</v>
      </c>
      <c r="O227" s="169">
        <v>0.19800000000000001</v>
      </c>
      <c r="P227" s="169">
        <f>O227*H227</f>
        <v>16.422318000000001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AR227" s="25" t="s">
        <v>156</v>
      </c>
      <c r="AT227" s="25" t="s">
        <v>151</v>
      </c>
      <c r="AU227" s="25" t="s">
        <v>82</v>
      </c>
      <c r="AY227" s="25" t="s">
        <v>149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25" t="s">
        <v>80</v>
      </c>
      <c r="BK227" s="171">
        <f>ROUND(I227*H227,2)</f>
        <v>0</v>
      </c>
      <c r="BL227" s="25" t="s">
        <v>156</v>
      </c>
      <c r="BM227" s="25" t="s">
        <v>847</v>
      </c>
    </row>
    <row r="228" spans="2:65" s="1" customFormat="1" ht="27">
      <c r="B228" s="39"/>
      <c r="D228" s="173" t="s">
        <v>179</v>
      </c>
      <c r="F228" s="180" t="s">
        <v>300</v>
      </c>
      <c r="L228" s="39"/>
      <c r="M228" s="181"/>
      <c r="N228" s="40"/>
      <c r="O228" s="40"/>
      <c r="P228" s="40"/>
      <c r="Q228" s="40"/>
      <c r="R228" s="40"/>
      <c r="S228" s="40"/>
      <c r="T228" s="68"/>
      <c r="AT228" s="25" t="s">
        <v>179</v>
      </c>
      <c r="AU228" s="25" t="s">
        <v>82</v>
      </c>
    </row>
    <row r="229" spans="2:65" s="12" customFormat="1">
      <c r="B229" s="172"/>
      <c r="D229" s="173" t="s">
        <v>173</v>
      </c>
      <c r="F229" s="175" t="s">
        <v>848</v>
      </c>
      <c r="H229" s="176">
        <v>82.941000000000003</v>
      </c>
      <c r="L229" s="172"/>
      <c r="M229" s="177"/>
      <c r="N229" s="178"/>
      <c r="O229" s="178"/>
      <c r="P229" s="178"/>
      <c r="Q229" s="178"/>
      <c r="R229" s="178"/>
      <c r="S229" s="178"/>
      <c r="T229" s="179"/>
      <c r="AT229" s="174" t="s">
        <v>173</v>
      </c>
      <c r="AU229" s="174" t="s">
        <v>82</v>
      </c>
      <c r="AV229" s="12" t="s">
        <v>82</v>
      </c>
      <c r="AW229" s="12" t="s">
        <v>6</v>
      </c>
      <c r="AX229" s="12" t="s">
        <v>80</v>
      </c>
      <c r="AY229" s="174" t="s">
        <v>149</v>
      </c>
    </row>
    <row r="230" spans="2:65" s="1" customFormat="1" ht="38.25" customHeight="1">
      <c r="B230" s="160"/>
      <c r="C230" s="161" t="s">
        <v>271</v>
      </c>
      <c r="D230" s="161" t="s">
        <v>151</v>
      </c>
      <c r="E230" s="162" t="s">
        <v>317</v>
      </c>
      <c r="F230" s="163" t="s">
        <v>318</v>
      </c>
      <c r="G230" s="164" t="s">
        <v>268</v>
      </c>
      <c r="H230" s="165">
        <v>92.156000000000006</v>
      </c>
      <c r="I230" s="166"/>
      <c r="J230" s="166">
        <f>ROUND(I230*H230,2)</f>
        <v>0</v>
      </c>
      <c r="K230" s="163" t="s">
        <v>155</v>
      </c>
      <c r="L230" s="39"/>
      <c r="M230" s="167" t="s">
        <v>5</v>
      </c>
      <c r="N230" s="168" t="s">
        <v>44</v>
      </c>
      <c r="O230" s="169">
        <v>2.379</v>
      </c>
      <c r="P230" s="169">
        <f>O230*H230</f>
        <v>219.239124</v>
      </c>
      <c r="Q230" s="169">
        <v>1.0460000000000001E-2</v>
      </c>
      <c r="R230" s="169">
        <f>Q230*H230</f>
        <v>0.96395176000000016</v>
      </c>
      <c r="S230" s="169">
        <v>0</v>
      </c>
      <c r="T230" s="170">
        <f>S230*H230</f>
        <v>0</v>
      </c>
      <c r="AR230" s="25" t="s">
        <v>156</v>
      </c>
      <c r="AT230" s="25" t="s">
        <v>151</v>
      </c>
      <c r="AU230" s="25" t="s">
        <v>82</v>
      </c>
      <c r="AY230" s="25" t="s">
        <v>149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25" t="s">
        <v>80</v>
      </c>
      <c r="BK230" s="171">
        <f>ROUND(I230*H230,2)</f>
        <v>0</v>
      </c>
      <c r="BL230" s="25" t="s">
        <v>156</v>
      </c>
      <c r="BM230" s="25" t="s">
        <v>849</v>
      </c>
    </row>
    <row r="231" spans="2:65" s="13" customFormat="1">
      <c r="B231" s="182"/>
      <c r="D231" s="173" t="s">
        <v>173</v>
      </c>
      <c r="E231" s="183" t="s">
        <v>5</v>
      </c>
      <c r="F231" s="184" t="s">
        <v>187</v>
      </c>
      <c r="H231" s="183" t="s">
        <v>5</v>
      </c>
      <c r="L231" s="182"/>
      <c r="M231" s="185"/>
      <c r="N231" s="186"/>
      <c r="O231" s="186"/>
      <c r="P231" s="186"/>
      <c r="Q231" s="186"/>
      <c r="R231" s="186"/>
      <c r="S231" s="186"/>
      <c r="T231" s="187"/>
      <c r="AT231" s="183" t="s">
        <v>173</v>
      </c>
      <c r="AU231" s="183" t="s">
        <v>82</v>
      </c>
      <c r="AV231" s="13" t="s">
        <v>80</v>
      </c>
      <c r="AW231" s="13" t="s">
        <v>36</v>
      </c>
      <c r="AX231" s="13" t="s">
        <v>73</v>
      </c>
      <c r="AY231" s="183" t="s">
        <v>149</v>
      </c>
    </row>
    <row r="232" spans="2:65" s="13" customFormat="1">
      <c r="B232" s="182"/>
      <c r="D232" s="173" t="s">
        <v>173</v>
      </c>
      <c r="E232" s="183" t="s">
        <v>5</v>
      </c>
      <c r="F232" s="184" t="s">
        <v>320</v>
      </c>
      <c r="H232" s="183" t="s">
        <v>5</v>
      </c>
      <c r="L232" s="182"/>
      <c r="M232" s="185"/>
      <c r="N232" s="186"/>
      <c r="O232" s="186"/>
      <c r="P232" s="186"/>
      <c r="Q232" s="186"/>
      <c r="R232" s="186"/>
      <c r="S232" s="186"/>
      <c r="T232" s="187"/>
      <c r="AT232" s="183" t="s">
        <v>173</v>
      </c>
      <c r="AU232" s="183" t="s">
        <v>82</v>
      </c>
      <c r="AV232" s="13" t="s">
        <v>80</v>
      </c>
      <c r="AW232" s="13" t="s">
        <v>36</v>
      </c>
      <c r="AX232" s="13" t="s">
        <v>73</v>
      </c>
      <c r="AY232" s="183" t="s">
        <v>149</v>
      </c>
    </row>
    <row r="233" spans="2:65" s="13" customFormat="1">
      <c r="B233" s="182"/>
      <c r="D233" s="173" t="s">
        <v>173</v>
      </c>
      <c r="E233" s="183" t="s">
        <v>5</v>
      </c>
      <c r="F233" s="184" t="s">
        <v>281</v>
      </c>
      <c r="H233" s="183" t="s">
        <v>5</v>
      </c>
      <c r="L233" s="182"/>
      <c r="M233" s="185"/>
      <c r="N233" s="186"/>
      <c r="O233" s="186"/>
      <c r="P233" s="186"/>
      <c r="Q233" s="186"/>
      <c r="R233" s="186"/>
      <c r="S233" s="186"/>
      <c r="T233" s="187"/>
      <c r="AT233" s="183" t="s">
        <v>173</v>
      </c>
      <c r="AU233" s="183" t="s">
        <v>82</v>
      </c>
      <c r="AV233" s="13" t="s">
        <v>80</v>
      </c>
      <c r="AW233" s="13" t="s">
        <v>36</v>
      </c>
      <c r="AX233" s="13" t="s">
        <v>73</v>
      </c>
      <c r="AY233" s="183" t="s">
        <v>149</v>
      </c>
    </row>
    <row r="234" spans="2:65" s="13" customFormat="1">
      <c r="B234" s="182"/>
      <c r="D234" s="173" t="s">
        <v>173</v>
      </c>
      <c r="E234" s="183" t="s">
        <v>5</v>
      </c>
      <c r="F234" s="184" t="s">
        <v>200</v>
      </c>
      <c r="H234" s="183" t="s">
        <v>5</v>
      </c>
      <c r="L234" s="182"/>
      <c r="M234" s="185"/>
      <c r="N234" s="186"/>
      <c r="O234" s="186"/>
      <c r="P234" s="186"/>
      <c r="Q234" s="186"/>
      <c r="R234" s="186"/>
      <c r="S234" s="186"/>
      <c r="T234" s="187"/>
      <c r="AT234" s="183" t="s">
        <v>173</v>
      </c>
      <c r="AU234" s="183" t="s">
        <v>82</v>
      </c>
      <c r="AV234" s="13" t="s">
        <v>80</v>
      </c>
      <c r="AW234" s="13" t="s">
        <v>36</v>
      </c>
      <c r="AX234" s="13" t="s">
        <v>73</v>
      </c>
      <c r="AY234" s="183" t="s">
        <v>149</v>
      </c>
    </row>
    <row r="235" spans="2:65" s="12" customFormat="1">
      <c r="B235" s="172"/>
      <c r="D235" s="173" t="s">
        <v>173</v>
      </c>
      <c r="E235" s="174" t="s">
        <v>5</v>
      </c>
      <c r="F235" s="175" t="s">
        <v>850</v>
      </c>
      <c r="H235" s="176">
        <v>78.763999999999996</v>
      </c>
      <c r="L235" s="172"/>
      <c r="M235" s="177"/>
      <c r="N235" s="178"/>
      <c r="O235" s="178"/>
      <c r="P235" s="178"/>
      <c r="Q235" s="178"/>
      <c r="R235" s="178"/>
      <c r="S235" s="178"/>
      <c r="T235" s="179"/>
      <c r="AT235" s="174" t="s">
        <v>173</v>
      </c>
      <c r="AU235" s="174" t="s">
        <v>82</v>
      </c>
      <c r="AV235" s="12" t="s">
        <v>82</v>
      </c>
      <c r="AW235" s="12" t="s">
        <v>36</v>
      </c>
      <c r="AX235" s="12" t="s">
        <v>73</v>
      </c>
      <c r="AY235" s="174" t="s">
        <v>149</v>
      </c>
    </row>
    <row r="236" spans="2:65" s="12" customFormat="1">
      <c r="B236" s="172"/>
      <c r="D236" s="173" t="s">
        <v>173</v>
      </c>
      <c r="E236" s="174" t="s">
        <v>5</v>
      </c>
      <c r="F236" s="175" t="s">
        <v>851</v>
      </c>
      <c r="H236" s="176">
        <v>4.5380000000000003</v>
      </c>
      <c r="L236" s="172"/>
      <c r="M236" s="177"/>
      <c r="N236" s="178"/>
      <c r="O236" s="178"/>
      <c r="P236" s="178"/>
      <c r="Q236" s="178"/>
      <c r="R236" s="178"/>
      <c r="S236" s="178"/>
      <c r="T236" s="179"/>
      <c r="AT236" s="174" t="s">
        <v>173</v>
      </c>
      <c r="AU236" s="174" t="s">
        <v>82</v>
      </c>
      <c r="AV236" s="12" t="s">
        <v>82</v>
      </c>
      <c r="AW236" s="12" t="s">
        <v>36</v>
      </c>
      <c r="AX236" s="12" t="s">
        <v>73</v>
      </c>
      <c r="AY236" s="174" t="s">
        <v>149</v>
      </c>
    </row>
    <row r="237" spans="2:65" s="15" customFormat="1">
      <c r="B237" s="195"/>
      <c r="D237" s="173" t="s">
        <v>173</v>
      </c>
      <c r="E237" s="196" t="s">
        <v>5</v>
      </c>
      <c r="F237" s="197" t="s">
        <v>284</v>
      </c>
      <c r="H237" s="198">
        <v>83.302000000000007</v>
      </c>
      <c r="L237" s="195"/>
      <c r="M237" s="199"/>
      <c r="N237" s="200"/>
      <c r="O237" s="200"/>
      <c r="P237" s="200"/>
      <c r="Q237" s="200"/>
      <c r="R237" s="200"/>
      <c r="S237" s="200"/>
      <c r="T237" s="201"/>
      <c r="AT237" s="196" t="s">
        <v>173</v>
      </c>
      <c r="AU237" s="196" t="s">
        <v>82</v>
      </c>
      <c r="AV237" s="15" t="s">
        <v>161</v>
      </c>
      <c r="AW237" s="15" t="s">
        <v>36</v>
      </c>
      <c r="AX237" s="15" t="s">
        <v>73</v>
      </c>
      <c r="AY237" s="196" t="s">
        <v>149</v>
      </c>
    </row>
    <row r="238" spans="2:65" s="13" customFormat="1">
      <c r="B238" s="182"/>
      <c r="D238" s="173" t="s">
        <v>173</v>
      </c>
      <c r="E238" s="183" t="s">
        <v>5</v>
      </c>
      <c r="F238" s="184" t="s">
        <v>192</v>
      </c>
      <c r="H238" s="183" t="s">
        <v>5</v>
      </c>
      <c r="L238" s="182"/>
      <c r="M238" s="185"/>
      <c r="N238" s="186"/>
      <c r="O238" s="186"/>
      <c r="P238" s="186"/>
      <c r="Q238" s="186"/>
      <c r="R238" s="186"/>
      <c r="S238" s="186"/>
      <c r="T238" s="187"/>
      <c r="AT238" s="183" t="s">
        <v>173</v>
      </c>
      <c r="AU238" s="183" t="s">
        <v>82</v>
      </c>
      <c r="AV238" s="13" t="s">
        <v>80</v>
      </c>
      <c r="AW238" s="13" t="s">
        <v>36</v>
      </c>
      <c r="AX238" s="13" t="s">
        <v>73</v>
      </c>
      <c r="AY238" s="183" t="s">
        <v>149</v>
      </c>
    </row>
    <row r="239" spans="2:65" s="12" customFormat="1">
      <c r="B239" s="172"/>
      <c r="D239" s="173" t="s">
        <v>173</v>
      </c>
      <c r="E239" s="174" t="s">
        <v>5</v>
      </c>
      <c r="F239" s="175" t="s">
        <v>852</v>
      </c>
      <c r="H239" s="176">
        <v>8.1609999999999996</v>
      </c>
      <c r="L239" s="172"/>
      <c r="M239" s="177"/>
      <c r="N239" s="178"/>
      <c r="O239" s="178"/>
      <c r="P239" s="178"/>
      <c r="Q239" s="178"/>
      <c r="R239" s="178"/>
      <c r="S239" s="178"/>
      <c r="T239" s="179"/>
      <c r="AT239" s="174" t="s">
        <v>173</v>
      </c>
      <c r="AU239" s="174" t="s">
        <v>82</v>
      </c>
      <c r="AV239" s="12" t="s">
        <v>82</v>
      </c>
      <c r="AW239" s="12" t="s">
        <v>36</v>
      </c>
      <c r="AX239" s="12" t="s">
        <v>73</v>
      </c>
      <c r="AY239" s="174" t="s">
        <v>149</v>
      </c>
    </row>
    <row r="240" spans="2:65" s="12" customFormat="1">
      <c r="B240" s="172"/>
      <c r="D240" s="173" t="s">
        <v>173</v>
      </c>
      <c r="E240" s="174" t="s">
        <v>5</v>
      </c>
      <c r="F240" s="175" t="s">
        <v>853</v>
      </c>
      <c r="H240" s="176">
        <v>0.69299999999999995</v>
      </c>
      <c r="L240" s="172"/>
      <c r="M240" s="177"/>
      <c r="N240" s="178"/>
      <c r="O240" s="178"/>
      <c r="P240" s="178"/>
      <c r="Q240" s="178"/>
      <c r="R240" s="178"/>
      <c r="S240" s="178"/>
      <c r="T240" s="179"/>
      <c r="AT240" s="174" t="s">
        <v>173</v>
      </c>
      <c r="AU240" s="174" t="s">
        <v>82</v>
      </c>
      <c r="AV240" s="12" t="s">
        <v>82</v>
      </c>
      <c r="AW240" s="12" t="s">
        <v>36</v>
      </c>
      <c r="AX240" s="12" t="s">
        <v>73</v>
      </c>
      <c r="AY240" s="174" t="s">
        <v>149</v>
      </c>
    </row>
    <row r="241" spans="2:65" s="15" customFormat="1">
      <c r="B241" s="195"/>
      <c r="D241" s="173" t="s">
        <v>173</v>
      </c>
      <c r="E241" s="196" t="s">
        <v>5</v>
      </c>
      <c r="F241" s="197" t="s">
        <v>284</v>
      </c>
      <c r="H241" s="198">
        <v>8.8539999999999992</v>
      </c>
      <c r="L241" s="195"/>
      <c r="M241" s="199"/>
      <c r="N241" s="200"/>
      <c r="O241" s="200"/>
      <c r="P241" s="200"/>
      <c r="Q241" s="200"/>
      <c r="R241" s="200"/>
      <c r="S241" s="200"/>
      <c r="T241" s="201"/>
      <c r="AT241" s="196" t="s">
        <v>173</v>
      </c>
      <c r="AU241" s="196" t="s">
        <v>82</v>
      </c>
      <c r="AV241" s="15" t="s">
        <v>161</v>
      </c>
      <c r="AW241" s="15" t="s">
        <v>36</v>
      </c>
      <c r="AX241" s="15" t="s">
        <v>73</v>
      </c>
      <c r="AY241" s="196" t="s">
        <v>149</v>
      </c>
    </row>
    <row r="242" spans="2:65" s="14" customFormat="1">
      <c r="B242" s="188"/>
      <c r="D242" s="173" t="s">
        <v>173</v>
      </c>
      <c r="E242" s="189" t="s">
        <v>5</v>
      </c>
      <c r="F242" s="190" t="s">
        <v>194</v>
      </c>
      <c r="H242" s="191">
        <v>92.156000000000006</v>
      </c>
      <c r="L242" s="188"/>
      <c r="M242" s="192"/>
      <c r="N242" s="193"/>
      <c r="O242" s="193"/>
      <c r="P242" s="193"/>
      <c r="Q242" s="193"/>
      <c r="R242" s="193"/>
      <c r="S242" s="193"/>
      <c r="T242" s="194"/>
      <c r="AT242" s="189" t="s">
        <v>173</v>
      </c>
      <c r="AU242" s="189" t="s">
        <v>82</v>
      </c>
      <c r="AV242" s="14" t="s">
        <v>156</v>
      </c>
      <c r="AW242" s="14" t="s">
        <v>36</v>
      </c>
      <c r="AX242" s="14" t="s">
        <v>80</v>
      </c>
      <c r="AY242" s="189" t="s">
        <v>149</v>
      </c>
    </row>
    <row r="243" spans="2:65" s="1" customFormat="1" ht="25.5" customHeight="1">
      <c r="B243" s="160"/>
      <c r="C243" s="161" t="s">
        <v>10</v>
      </c>
      <c r="D243" s="161" t="s">
        <v>151</v>
      </c>
      <c r="E243" s="162" t="s">
        <v>326</v>
      </c>
      <c r="F243" s="163" t="s">
        <v>327</v>
      </c>
      <c r="G243" s="164" t="s">
        <v>171</v>
      </c>
      <c r="H243" s="165">
        <v>1726.58</v>
      </c>
      <c r="I243" s="166"/>
      <c r="J243" s="166">
        <f>ROUND(I243*H243,2)</f>
        <v>0</v>
      </c>
      <c r="K243" s="163" t="s">
        <v>155</v>
      </c>
      <c r="L243" s="39"/>
      <c r="M243" s="167" t="s">
        <v>5</v>
      </c>
      <c r="N243" s="168" t="s">
        <v>44</v>
      </c>
      <c r="O243" s="169">
        <v>8.7999999999999995E-2</v>
      </c>
      <c r="P243" s="169">
        <f>O243*H243</f>
        <v>151.93903999999998</v>
      </c>
      <c r="Q243" s="169">
        <v>5.8E-4</v>
      </c>
      <c r="R243" s="169">
        <f>Q243*H243</f>
        <v>1.0014163999999999</v>
      </c>
      <c r="S243" s="169">
        <v>0</v>
      </c>
      <c r="T243" s="170">
        <f>S243*H243</f>
        <v>0</v>
      </c>
      <c r="AR243" s="25" t="s">
        <v>156</v>
      </c>
      <c r="AT243" s="25" t="s">
        <v>151</v>
      </c>
      <c r="AU243" s="25" t="s">
        <v>82</v>
      </c>
      <c r="AY243" s="25" t="s">
        <v>149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25" t="s">
        <v>80</v>
      </c>
      <c r="BK243" s="171">
        <f>ROUND(I243*H243,2)</f>
        <v>0</v>
      </c>
      <c r="BL243" s="25" t="s">
        <v>156</v>
      </c>
      <c r="BM243" s="25" t="s">
        <v>854</v>
      </c>
    </row>
    <row r="244" spans="2:65" s="13" customFormat="1">
      <c r="B244" s="182"/>
      <c r="D244" s="173" t="s">
        <v>173</v>
      </c>
      <c r="E244" s="183" t="s">
        <v>5</v>
      </c>
      <c r="F244" s="184" t="s">
        <v>187</v>
      </c>
      <c r="H244" s="183" t="s">
        <v>5</v>
      </c>
      <c r="L244" s="182"/>
      <c r="M244" s="185"/>
      <c r="N244" s="186"/>
      <c r="O244" s="186"/>
      <c r="P244" s="186"/>
      <c r="Q244" s="186"/>
      <c r="R244" s="186"/>
      <c r="S244" s="186"/>
      <c r="T244" s="187"/>
      <c r="AT244" s="183" t="s">
        <v>173</v>
      </c>
      <c r="AU244" s="183" t="s">
        <v>82</v>
      </c>
      <c r="AV244" s="13" t="s">
        <v>80</v>
      </c>
      <c r="AW244" s="13" t="s">
        <v>36</v>
      </c>
      <c r="AX244" s="13" t="s">
        <v>73</v>
      </c>
      <c r="AY244" s="183" t="s">
        <v>149</v>
      </c>
    </row>
    <row r="245" spans="2:65" s="13" customFormat="1">
      <c r="B245" s="182"/>
      <c r="D245" s="173" t="s">
        <v>173</v>
      </c>
      <c r="E245" s="183" t="s">
        <v>5</v>
      </c>
      <c r="F245" s="184" t="s">
        <v>281</v>
      </c>
      <c r="H245" s="183" t="s">
        <v>5</v>
      </c>
      <c r="L245" s="182"/>
      <c r="M245" s="185"/>
      <c r="N245" s="186"/>
      <c r="O245" s="186"/>
      <c r="P245" s="186"/>
      <c r="Q245" s="186"/>
      <c r="R245" s="186"/>
      <c r="S245" s="186"/>
      <c r="T245" s="187"/>
      <c r="AT245" s="183" t="s">
        <v>173</v>
      </c>
      <c r="AU245" s="183" t="s">
        <v>82</v>
      </c>
      <c r="AV245" s="13" t="s">
        <v>80</v>
      </c>
      <c r="AW245" s="13" t="s">
        <v>36</v>
      </c>
      <c r="AX245" s="13" t="s">
        <v>73</v>
      </c>
      <c r="AY245" s="183" t="s">
        <v>149</v>
      </c>
    </row>
    <row r="246" spans="2:65" s="12" customFormat="1">
      <c r="B246" s="172"/>
      <c r="D246" s="173" t="s">
        <v>173</v>
      </c>
      <c r="E246" s="174" t="s">
        <v>5</v>
      </c>
      <c r="F246" s="175" t="s">
        <v>855</v>
      </c>
      <c r="H246" s="176">
        <v>1541.78</v>
      </c>
      <c r="L246" s="172"/>
      <c r="M246" s="177"/>
      <c r="N246" s="178"/>
      <c r="O246" s="178"/>
      <c r="P246" s="178"/>
      <c r="Q246" s="178"/>
      <c r="R246" s="178"/>
      <c r="S246" s="178"/>
      <c r="T246" s="179"/>
      <c r="AT246" s="174" t="s">
        <v>173</v>
      </c>
      <c r="AU246" s="174" t="s">
        <v>82</v>
      </c>
      <c r="AV246" s="12" t="s">
        <v>82</v>
      </c>
      <c r="AW246" s="12" t="s">
        <v>36</v>
      </c>
      <c r="AX246" s="12" t="s">
        <v>73</v>
      </c>
      <c r="AY246" s="174" t="s">
        <v>149</v>
      </c>
    </row>
    <row r="247" spans="2:65" s="12" customFormat="1">
      <c r="B247" s="172"/>
      <c r="D247" s="173" t="s">
        <v>173</v>
      </c>
      <c r="E247" s="174" t="s">
        <v>5</v>
      </c>
      <c r="F247" s="175" t="s">
        <v>856</v>
      </c>
      <c r="H247" s="176">
        <v>184.8</v>
      </c>
      <c r="L247" s="172"/>
      <c r="M247" s="177"/>
      <c r="N247" s="178"/>
      <c r="O247" s="178"/>
      <c r="P247" s="178"/>
      <c r="Q247" s="178"/>
      <c r="R247" s="178"/>
      <c r="S247" s="178"/>
      <c r="T247" s="179"/>
      <c r="AT247" s="174" t="s">
        <v>173</v>
      </c>
      <c r="AU247" s="174" t="s">
        <v>82</v>
      </c>
      <c r="AV247" s="12" t="s">
        <v>82</v>
      </c>
      <c r="AW247" s="12" t="s">
        <v>36</v>
      </c>
      <c r="AX247" s="12" t="s">
        <v>73</v>
      </c>
      <c r="AY247" s="174" t="s">
        <v>149</v>
      </c>
    </row>
    <row r="248" spans="2:65" s="14" customFormat="1">
      <c r="B248" s="188"/>
      <c r="D248" s="173" t="s">
        <v>173</v>
      </c>
      <c r="E248" s="189" t="s">
        <v>5</v>
      </c>
      <c r="F248" s="190" t="s">
        <v>194</v>
      </c>
      <c r="H248" s="191">
        <v>1726.58</v>
      </c>
      <c r="L248" s="188"/>
      <c r="M248" s="192"/>
      <c r="N248" s="193"/>
      <c r="O248" s="193"/>
      <c r="P248" s="193"/>
      <c r="Q248" s="193"/>
      <c r="R248" s="193"/>
      <c r="S248" s="193"/>
      <c r="T248" s="194"/>
      <c r="AT248" s="189" t="s">
        <v>173</v>
      </c>
      <c r="AU248" s="189" t="s">
        <v>82</v>
      </c>
      <c r="AV248" s="14" t="s">
        <v>156</v>
      </c>
      <c r="AW248" s="14" t="s">
        <v>36</v>
      </c>
      <c r="AX248" s="14" t="s">
        <v>80</v>
      </c>
      <c r="AY248" s="189" t="s">
        <v>149</v>
      </c>
    </row>
    <row r="249" spans="2:65" s="1" customFormat="1" ht="25.5" customHeight="1">
      <c r="B249" s="160"/>
      <c r="C249" s="161" t="s">
        <v>287</v>
      </c>
      <c r="D249" s="161" t="s">
        <v>151</v>
      </c>
      <c r="E249" s="162" t="s">
        <v>332</v>
      </c>
      <c r="F249" s="163" t="s">
        <v>333</v>
      </c>
      <c r="G249" s="164" t="s">
        <v>171</v>
      </c>
      <c r="H249" s="165">
        <v>1726.58</v>
      </c>
      <c r="I249" s="166"/>
      <c r="J249" s="166">
        <f>ROUND(I249*H249,2)</f>
        <v>0</v>
      </c>
      <c r="K249" s="163" t="s">
        <v>155</v>
      </c>
      <c r="L249" s="39"/>
      <c r="M249" s="167" t="s">
        <v>5</v>
      </c>
      <c r="N249" s="168" t="s">
        <v>44</v>
      </c>
      <c r="O249" s="169">
        <v>8.5000000000000006E-2</v>
      </c>
      <c r="P249" s="169">
        <f>O249*H249</f>
        <v>146.7593</v>
      </c>
      <c r="Q249" s="169">
        <v>0</v>
      </c>
      <c r="R249" s="169">
        <f>Q249*H249</f>
        <v>0</v>
      </c>
      <c r="S249" s="169">
        <v>0</v>
      </c>
      <c r="T249" s="170">
        <f>S249*H249</f>
        <v>0</v>
      </c>
      <c r="AR249" s="25" t="s">
        <v>156</v>
      </c>
      <c r="AT249" s="25" t="s">
        <v>151</v>
      </c>
      <c r="AU249" s="25" t="s">
        <v>82</v>
      </c>
      <c r="AY249" s="25" t="s">
        <v>149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25" t="s">
        <v>80</v>
      </c>
      <c r="BK249" s="171">
        <f>ROUND(I249*H249,2)</f>
        <v>0</v>
      </c>
      <c r="BL249" s="25" t="s">
        <v>156</v>
      </c>
      <c r="BM249" s="25" t="s">
        <v>857</v>
      </c>
    </row>
    <row r="250" spans="2:65" s="13" customFormat="1">
      <c r="B250" s="182"/>
      <c r="D250" s="173" t="s">
        <v>173</v>
      </c>
      <c r="E250" s="183" t="s">
        <v>5</v>
      </c>
      <c r="F250" s="184" t="s">
        <v>335</v>
      </c>
      <c r="H250" s="183" t="s">
        <v>5</v>
      </c>
      <c r="L250" s="182"/>
      <c r="M250" s="185"/>
      <c r="N250" s="186"/>
      <c r="O250" s="186"/>
      <c r="P250" s="186"/>
      <c r="Q250" s="186"/>
      <c r="R250" s="186"/>
      <c r="S250" s="186"/>
      <c r="T250" s="187"/>
      <c r="AT250" s="183" t="s">
        <v>173</v>
      </c>
      <c r="AU250" s="183" t="s">
        <v>82</v>
      </c>
      <c r="AV250" s="13" t="s">
        <v>80</v>
      </c>
      <c r="AW250" s="13" t="s">
        <v>36</v>
      </c>
      <c r="AX250" s="13" t="s">
        <v>73</v>
      </c>
      <c r="AY250" s="183" t="s">
        <v>149</v>
      </c>
    </row>
    <row r="251" spans="2:65" s="12" customFormat="1">
      <c r="B251" s="172"/>
      <c r="D251" s="173" t="s">
        <v>173</v>
      </c>
      <c r="E251" s="174" t="s">
        <v>5</v>
      </c>
      <c r="F251" s="175" t="s">
        <v>858</v>
      </c>
      <c r="H251" s="176">
        <v>1541.78</v>
      </c>
      <c r="L251" s="172"/>
      <c r="M251" s="177"/>
      <c r="N251" s="178"/>
      <c r="O251" s="178"/>
      <c r="P251" s="178"/>
      <c r="Q251" s="178"/>
      <c r="R251" s="178"/>
      <c r="S251" s="178"/>
      <c r="T251" s="179"/>
      <c r="AT251" s="174" t="s">
        <v>173</v>
      </c>
      <c r="AU251" s="174" t="s">
        <v>82</v>
      </c>
      <c r="AV251" s="12" t="s">
        <v>82</v>
      </c>
      <c r="AW251" s="12" t="s">
        <v>36</v>
      </c>
      <c r="AX251" s="12" t="s">
        <v>73</v>
      </c>
      <c r="AY251" s="174" t="s">
        <v>149</v>
      </c>
    </row>
    <row r="252" spans="2:65" s="12" customFormat="1">
      <c r="B252" s="172"/>
      <c r="D252" s="173" t="s">
        <v>173</v>
      </c>
      <c r="E252" s="174" t="s">
        <v>5</v>
      </c>
      <c r="F252" s="175" t="s">
        <v>856</v>
      </c>
      <c r="H252" s="176">
        <v>184.8</v>
      </c>
      <c r="L252" s="172"/>
      <c r="M252" s="177"/>
      <c r="N252" s="178"/>
      <c r="O252" s="178"/>
      <c r="P252" s="178"/>
      <c r="Q252" s="178"/>
      <c r="R252" s="178"/>
      <c r="S252" s="178"/>
      <c r="T252" s="179"/>
      <c r="AT252" s="174" t="s">
        <v>173</v>
      </c>
      <c r="AU252" s="174" t="s">
        <v>82</v>
      </c>
      <c r="AV252" s="12" t="s">
        <v>82</v>
      </c>
      <c r="AW252" s="12" t="s">
        <v>36</v>
      </c>
      <c r="AX252" s="12" t="s">
        <v>73</v>
      </c>
      <c r="AY252" s="174" t="s">
        <v>149</v>
      </c>
    </row>
    <row r="253" spans="2:65" s="14" customFormat="1">
      <c r="B253" s="188"/>
      <c r="D253" s="173" t="s">
        <v>173</v>
      </c>
      <c r="E253" s="189" t="s">
        <v>5</v>
      </c>
      <c r="F253" s="190" t="s">
        <v>194</v>
      </c>
      <c r="H253" s="191">
        <v>1726.58</v>
      </c>
      <c r="L253" s="188"/>
      <c r="M253" s="192"/>
      <c r="N253" s="193"/>
      <c r="O253" s="193"/>
      <c r="P253" s="193"/>
      <c r="Q253" s="193"/>
      <c r="R253" s="193"/>
      <c r="S253" s="193"/>
      <c r="T253" s="194"/>
      <c r="AT253" s="189" t="s">
        <v>173</v>
      </c>
      <c r="AU253" s="189" t="s">
        <v>82</v>
      </c>
      <c r="AV253" s="14" t="s">
        <v>156</v>
      </c>
      <c r="AW253" s="14" t="s">
        <v>36</v>
      </c>
      <c r="AX253" s="14" t="s">
        <v>80</v>
      </c>
      <c r="AY253" s="189" t="s">
        <v>149</v>
      </c>
    </row>
    <row r="254" spans="2:65" s="1" customFormat="1" ht="38.25" customHeight="1">
      <c r="B254" s="160"/>
      <c r="C254" s="161" t="s">
        <v>296</v>
      </c>
      <c r="D254" s="161" t="s">
        <v>151</v>
      </c>
      <c r="E254" s="162" t="s">
        <v>337</v>
      </c>
      <c r="F254" s="163" t="s">
        <v>338</v>
      </c>
      <c r="G254" s="164" t="s">
        <v>268</v>
      </c>
      <c r="H254" s="165">
        <v>456.17399999999998</v>
      </c>
      <c r="I254" s="166"/>
      <c r="J254" s="166">
        <f>ROUND(I254*H254,2)</f>
        <v>0</v>
      </c>
      <c r="K254" s="163" t="s">
        <v>155</v>
      </c>
      <c r="L254" s="39"/>
      <c r="M254" s="167" t="s">
        <v>5</v>
      </c>
      <c r="N254" s="168" t="s">
        <v>44</v>
      </c>
      <c r="O254" s="169">
        <v>0.51900000000000002</v>
      </c>
      <c r="P254" s="169">
        <f>O254*H254</f>
        <v>236.75430599999999</v>
      </c>
      <c r="Q254" s="169">
        <v>0</v>
      </c>
      <c r="R254" s="169">
        <f>Q254*H254</f>
        <v>0</v>
      </c>
      <c r="S254" s="169">
        <v>0</v>
      </c>
      <c r="T254" s="170">
        <f>S254*H254</f>
        <v>0</v>
      </c>
      <c r="AR254" s="25" t="s">
        <v>156</v>
      </c>
      <c r="AT254" s="25" t="s">
        <v>151</v>
      </c>
      <c r="AU254" s="25" t="s">
        <v>82</v>
      </c>
      <c r="AY254" s="25" t="s">
        <v>149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25" t="s">
        <v>80</v>
      </c>
      <c r="BK254" s="171">
        <f>ROUND(I254*H254,2)</f>
        <v>0</v>
      </c>
      <c r="BL254" s="25" t="s">
        <v>156</v>
      </c>
      <c r="BM254" s="25" t="s">
        <v>859</v>
      </c>
    </row>
    <row r="255" spans="2:65" s="1" customFormat="1" ht="40.5">
      <c r="B255" s="39"/>
      <c r="D255" s="173" t="s">
        <v>179</v>
      </c>
      <c r="F255" s="180" t="s">
        <v>340</v>
      </c>
      <c r="L255" s="39"/>
      <c r="M255" s="181"/>
      <c r="N255" s="40"/>
      <c r="O255" s="40"/>
      <c r="P255" s="40"/>
      <c r="Q255" s="40"/>
      <c r="R255" s="40"/>
      <c r="S255" s="40"/>
      <c r="T255" s="68"/>
      <c r="AT255" s="25" t="s">
        <v>179</v>
      </c>
      <c r="AU255" s="25" t="s">
        <v>82</v>
      </c>
    </row>
    <row r="256" spans="2:65" s="12" customFormat="1">
      <c r="B256" s="172"/>
      <c r="D256" s="173" t="s">
        <v>173</v>
      </c>
      <c r="E256" s="174" t="s">
        <v>5</v>
      </c>
      <c r="F256" s="175" t="s">
        <v>860</v>
      </c>
      <c r="H256" s="176">
        <v>412.34699999999998</v>
      </c>
      <c r="L256" s="172"/>
      <c r="M256" s="177"/>
      <c r="N256" s="178"/>
      <c r="O256" s="178"/>
      <c r="P256" s="178"/>
      <c r="Q256" s="178"/>
      <c r="R256" s="178"/>
      <c r="S256" s="178"/>
      <c r="T256" s="179"/>
      <c r="AT256" s="174" t="s">
        <v>173</v>
      </c>
      <c r="AU256" s="174" t="s">
        <v>82</v>
      </c>
      <c r="AV256" s="12" t="s">
        <v>82</v>
      </c>
      <c r="AW256" s="12" t="s">
        <v>36</v>
      </c>
      <c r="AX256" s="12" t="s">
        <v>73</v>
      </c>
      <c r="AY256" s="174" t="s">
        <v>149</v>
      </c>
    </row>
    <row r="257" spans="2:65" s="12" customFormat="1">
      <c r="B257" s="172"/>
      <c r="D257" s="173" t="s">
        <v>173</v>
      </c>
      <c r="E257" s="174" t="s">
        <v>5</v>
      </c>
      <c r="F257" s="175" t="s">
        <v>861</v>
      </c>
      <c r="H257" s="176">
        <v>43.826999999999998</v>
      </c>
      <c r="L257" s="172"/>
      <c r="M257" s="177"/>
      <c r="N257" s="178"/>
      <c r="O257" s="178"/>
      <c r="P257" s="178"/>
      <c r="Q257" s="178"/>
      <c r="R257" s="178"/>
      <c r="S257" s="178"/>
      <c r="T257" s="179"/>
      <c r="AT257" s="174" t="s">
        <v>173</v>
      </c>
      <c r="AU257" s="174" t="s">
        <v>82</v>
      </c>
      <c r="AV257" s="12" t="s">
        <v>82</v>
      </c>
      <c r="AW257" s="12" t="s">
        <v>36</v>
      </c>
      <c r="AX257" s="12" t="s">
        <v>73</v>
      </c>
      <c r="AY257" s="174" t="s">
        <v>149</v>
      </c>
    </row>
    <row r="258" spans="2:65" s="14" customFormat="1">
      <c r="B258" s="188"/>
      <c r="D258" s="173" t="s">
        <v>173</v>
      </c>
      <c r="E258" s="189" t="s">
        <v>5</v>
      </c>
      <c r="F258" s="190" t="s">
        <v>194</v>
      </c>
      <c r="H258" s="191">
        <v>456.17399999999998</v>
      </c>
      <c r="L258" s="188"/>
      <c r="M258" s="192"/>
      <c r="N258" s="193"/>
      <c r="O258" s="193"/>
      <c r="P258" s="193"/>
      <c r="Q258" s="193"/>
      <c r="R258" s="193"/>
      <c r="S258" s="193"/>
      <c r="T258" s="194"/>
      <c r="AT258" s="189" t="s">
        <v>173</v>
      </c>
      <c r="AU258" s="189" t="s">
        <v>82</v>
      </c>
      <c r="AV258" s="14" t="s">
        <v>156</v>
      </c>
      <c r="AW258" s="14" t="s">
        <v>36</v>
      </c>
      <c r="AX258" s="14" t="s">
        <v>80</v>
      </c>
      <c r="AY258" s="189" t="s">
        <v>149</v>
      </c>
    </row>
    <row r="259" spans="2:65" s="1" customFormat="1" ht="38.25" customHeight="1">
      <c r="B259" s="160"/>
      <c r="C259" s="161" t="s">
        <v>302</v>
      </c>
      <c r="D259" s="161" t="s">
        <v>151</v>
      </c>
      <c r="E259" s="162" t="s">
        <v>344</v>
      </c>
      <c r="F259" s="163" t="s">
        <v>345</v>
      </c>
      <c r="G259" s="164" t="s">
        <v>268</v>
      </c>
      <c r="H259" s="165">
        <v>50.686</v>
      </c>
      <c r="I259" s="166"/>
      <c r="J259" s="166">
        <f>ROUND(I259*H259,2)</f>
        <v>0</v>
      </c>
      <c r="K259" s="163" t="s">
        <v>155</v>
      </c>
      <c r="L259" s="39"/>
      <c r="M259" s="167" t="s">
        <v>5</v>
      </c>
      <c r="N259" s="168" t="s">
        <v>44</v>
      </c>
      <c r="O259" s="169">
        <v>0.72899999999999998</v>
      </c>
      <c r="P259" s="169">
        <f>O259*H259</f>
        <v>36.950094</v>
      </c>
      <c r="Q259" s="169">
        <v>0</v>
      </c>
      <c r="R259" s="169">
        <f>Q259*H259</f>
        <v>0</v>
      </c>
      <c r="S259" s="169">
        <v>0</v>
      </c>
      <c r="T259" s="170">
        <f>S259*H259</f>
        <v>0</v>
      </c>
      <c r="AR259" s="25" t="s">
        <v>156</v>
      </c>
      <c r="AT259" s="25" t="s">
        <v>151</v>
      </c>
      <c r="AU259" s="25" t="s">
        <v>82</v>
      </c>
      <c r="AY259" s="25" t="s">
        <v>149</v>
      </c>
      <c r="BE259" s="171">
        <f>IF(N259="základní",J259,0)</f>
        <v>0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25" t="s">
        <v>80</v>
      </c>
      <c r="BK259" s="171">
        <f>ROUND(I259*H259,2)</f>
        <v>0</v>
      </c>
      <c r="BL259" s="25" t="s">
        <v>156</v>
      </c>
      <c r="BM259" s="25" t="s">
        <v>862</v>
      </c>
    </row>
    <row r="260" spans="2:65" s="1" customFormat="1" ht="40.5">
      <c r="B260" s="39"/>
      <c r="D260" s="173" t="s">
        <v>179</v>
      </c>
      <c r="F260" s="180" t="s">
        <v>340</v>
      </c>
      <c r="L260" s="39"/>
      <c r="M260" s="181"/>
      <c r="N260" s="40"/>
      <c r="O260" s="40"/>
      <c r="P260" s="40"/>
      <c r="Q260" s="40"/>
      <c r="R260" s="40"/>
      <c r="S260" s="40"/>
      <c r="T260" s="68"/>
      <c r="AT260" s="25" t="s">
        <v>179</v>
      </c>
      <c r="AU260" s="25" t="s">
        <v>82</v>
      </c>
    </row>
    <row r="261" spans="2:65" s="12" customFormat="1">
      <c r="B261" s="172"/>
      <c r="D261" s="173" t="s">
        <v>173</v>
      </c>
      <c r="E261" s="174" t="s">
        <v>5</v>
      </c>
      <c r="F261" s="175" t="s">
        <v>863</v>
      </c>
      <c r="H261" s="176">
        <v>45.816000000000003</v>
      </c>
      <c r="L261" s="172"/>
      <c r="M261" s="177"/>
      <c r="N261" s="178"/>
      <c r="O261" s="178"/>
      <c r="P261" s="178"/>
      <c r="Q261" s="178"/>
      <c r="R261" s="178"/>
      <c r="S261" s="178"/>
      <c r="T261" s="179"/>
      <c r="AT261" s="174" t="s">
        <v>173</v>
      </c>
      <c r="AU261" s="174" t="s">
        <v>82</v>
      </c>
      <c r="AV261" s="12" t="s">
        <v>82</v>
      </c>
      <c r="AW261" s="12" t="s">
        <v>36</v>
      </c>
      <c r="AX261" s="12" t="s">
        <v>73</v>
      </c>
      <c r="AY261" s="174" t="s">
        <v>149</v>
      </c>
    </row>
    <row r="262" spans="2:65" s="12" customFormat="1">
      <c r="B262" s="172"/>
      <c r="D262" s="173" t="s">
        <v>173</v>
      </c>
      <c r="E262" s="174" t="s">
        <v>5</v>
      </c>
      <c r="F262" s="175" t="s">
        <v>864</v>
      </c>
      <c r="H262" s="176">
        <v>4.87</v>
      </c>
      <c r="L262" s="172"/>
      <c r="M262" s="177"/>
      <c r="N262" s="178"/>
      <c r="O262" s="178"/>
      <c r="P262" s="178"/>
      <c r="Q262" s="178"/>
      <c r="R262" s="178"/>
      <c r="S262" s="178"/>
      <c r="T262" s="179"/>
      <c r="AT262" s="174" t="s">
        <v>173</v>
      </c>
      <c r="AU262" s="174" t="s">
        <v>82</v>
      </c>
      <c r="AV262" s="12" t="s">
        <v>82</v>
      </c>
      <c r="AW262" s="12" t="s">
        <v>36</v>
      </c>
      <c r="AX262" s="12" t="s">
        <v>73</v>
      </c>
      <c r="AY262" s="174" t="s">
        <v>149</v>
      </c>
    </row>
    <row r="263" spans="2:65" s="14" customFormat="1">
      <c r="B263" s="188"/>
      <c r="D263" s="173" t="s">
        <v>173</v>
      </c>
      <c r="E263" s="189" t="s">
        <v>5</v>
      </c>
      <c r="F263" s="190" t="s">
        <v>194</v>
      </c>
      <c r="H263" s="191">
        <v>50.686</v>
      </c>
      <c r="L263" s="188"/>
      <c r="M263" s="192"/>
      <c r="N263" s="193"/>
      <c r="O263" s="193"/>
      <c r="P263" s="193"/>
      <c r="Q263" s="193"/>
      <c r="R263" s="193"/>
      <c r="S263" s="193"/>
      <c r="T263" s="194"/>
      <c r="AT263" s="189" t="s">
        <v>173</v>
      </c>
      <c r="AU263" s="189" t="s">
        <v>82</v>
      </c>
      <c r="AV263" s="14" t="s">
        <v>156</v>
      </c>
      <c r="AW263" s="14" t="s">
        <v>36</v>
      </c>
      <c r="AX263" s="14" t="s">
        <v>80</v>
      </c>
      <c r="AY263" s="189" t="s">
        <v>149</v>
      </c>
    </row>
    <row r="264" spans="2:65" s="1" customFormat="1" ht="38.25" customHeight="1">
      <c r="B264" s="160"/>
      <c r="C264" s="161" t="s">
        <v>311</v>
      </c>
      <c r="D264" s="161" t="s">
        <v>151</v>
      </c>
      <c r="E264" s="162" t="s">
        <v>350</v>
      </c>
      <c r="F264" s="163" t="s">
        <v>351</v>
      </c>
      <c r="G264" s="164" t="s">
        <v>268</v>
      </c>
      <c r="H264" s="165">
        <v>17.62</v>
      </c>
      <c r="I264" s="166"/>
      <c r="J264" s="166">
        <f>ROUND(I264*H264,2)</f>
        <v>0</v>
      </c>
      <c r="K264" s="163" t="s">
        <v>155</v>
      </c>
      <c r="L264" s="39"/>
      <c r="M264" s="167" t="s">
        <v>5</v>
      </c>
      <c r="N264" s="168" t="s">
        <v>44</v>
      </c>
      <c r="O264" s="169">
        <v>4.3999999999999997E-2</v>
      </c>
      <c r="P264" s="169">
        <f>O264*H264</f>
        <v>0.77527999999999997</v>
      </c>
      <c r="Q264" s="169">
        <v>0</v>
      </c>
      <c r="R264" s="169">
        <f>Q264*H264</f>
        <v>0</v>
      </c>
      <c r="S264" s="169">
        <v>0</v>
      </c>
      <c r="T264" s="170">
        <f>S264*H264</f>
        <v>0</v>
      </c>
      <c r="AR264" s="25" t="s">
        <v>156</v>
      </c>
      <c r="AT264" s="25" t="s">
        <v>151</v>
      </c>
      <c r="AU264" s="25" t="s">
        <v>82</v>
      </c>
      <c r="AY264" s="25" t="s">
        <v>149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25" t="s">
        <v>80</v>
      </c>
      <c r="BK264" s="171">
        <f>ROUND(I264*H264,2)</f>
        <v>0</v>
      </c>
      <c r="BL264" s="25" t="s">
        <v>156</v>
      </c>
      <c r="BM264" s="25" t="s">
        <v>865</v>
      </c>
    </row>
    <row r="265" spans="2:65" s="13" customFormat="1">
      <c r="B265" s="182"/>
      <c r="D265" s="173" t="s">
        <v>173</v>
      </c>
      <c r="E265" s="183" t="s">
        <v>5</v>
      </c>
      <c r="F265" s="184" t="s">
        <v>353</v>
      </c>
      <c r="H265" s="183" t="s">
        <v>5</v>
      </c>
      <c r="L265" s="182"/>
      <c r="M265" s="185"/>
      <c r="N265" s="186"/>
      <c r="O265" s="186"/>
      <c r="P265" s="186"/>
      <c r="Q265" s="186"/>
      <c r="R265" s="186"/>
      <c r="S265" s="186"/>
      <c r="T265" s="187"/>
      <c r="AT265" s="183" t="s">
        <v>173</v>
      </c>
      <c r="AU265" s="183" t="s">
        <v>82</v>
      </c>
      <c r="AV265" s="13" t="s">
        <v>80</v>
      </c>
      <c r="AW265" s="13" t="s">
        <v>36</v>
      </c>
      <c r="AX265" s="13" t="s">
        <v>73</v>
      </c>
      <c r="AY265" s="183" t="s">
        <v>149</v>
      </c>
    </row>
    <row r="266" spans="2:65" s="12" customFormat="1">
      <c r="B266" s="172"/>
      <c r="D266" s="173" t="s">
        <v>173</v>
      </c>
      <c r="E266" s="174" t="s">
        <v>5</v>
      </c>
      <c r="F266" s="175" t="s">
        <v>866</v>
      </c>
      <c r="H266" s="176">
        <v>17.62</v>
      </c>
      <c r="L266" s="172"/>
      <c r="M266" s="177"/>
      <c r="N266" s="178"/>
      <c r="O266" s="178"/>
      <c r="P266" s="178"/>
      <c r="Q266" s="178"/>
      <c r="R266" s="178"/>
      <c r="S266" s="178"/>
      <c r="T266" s="179"/>
      <c r="AT266" s="174" t="s">
        <v>173</v>
      </c>
      <c r="AU266" s="174" t="s">
        <v>82</v>
      </c>
      <c r="AV266" s="12" t="s">
        <v>82</v>
      </c>
      <c r="AW266" s="12" t="s">
        <v>36</v>
      </c>
      <c r="AX266" s="12" t="s">
        <v>80</v>
      </c>
      <c r="AY266" s="174" t="s">
        <v>149</v>
      </c>
    </row>
    <row r="267" spans="2:65" s="1" customFormat="1" ht="38.25" customHeight="1">
      <c r="B267" s="160"/>
      <c r="C267" s="161" t="s">
        <v>316</v>
      </c>
      <c r="D267" s="161" t="s">
        <v>151</v>
      </c>
      <c r="E267" s="162" t="s">
        <v>365</v>
      </c>
      <c r="F267" s="163" t="s">
        <v>366</v>
      </c>
      <c r="G267" s="164" t="s">
        <v>268</v>
      </c>
      <c r="H267" s="165">
        <v>820.59699999999998</v>
      </c>
      <c r="I267" s="166"/>
      <c r="J267" s="166">
        <f>ROUND(I267*H267,2)</f>
        <v>0</v>
      </c>
      <c r="K267" s="163" t="s">
        <v>155</v>
      </c>
      <c r="L267" s="39"/>
      <c r="M267" s="167" t="s">
        <v>5</v>
      </c>
      <c r="N267" s="168" t="s">
        <v>44</v>
      </c>
      <c r="O267" s="169">
        <v>8.3000000000000004E-2</v>
      </c>
      <c r="P267" s="169">
        <f>O267*H267</f>
        <v>68.109550999999996</v>
      </c>
      <c r="Q267" s="169">
        <v>0</v>
      </c>
      <c r="R267" s="169">
        <f>Q267*H267</f>
        <v>0</v>
      </c>
      <c r="S267" s="169">
        <v>0</v>
      </c>
      <c r="T267" s="170">
        <f>S267*H267</f>
        <v>0</v>
      </c>
      <c r="AR267" s="25" t="s">
        <v>156</v>
      </c>
      <c r="AT267" s="25" t="s">
        <v>151</v>
      </c>
      <c r="AU267" s="25" t="s">
        <v>82</v>
      </c>
      <c r="AY267" s="25" t="s">
        <v>149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25" t="s">
        <v>80</v>
      </c>
      <c r="BK267" s="171">
        <f>ROUND(I267*H267,2)</f>
        <v>0</v>
      </c>
      <c r="BL267" s="25" t="s">
        <v>156</v>
      </c>
      <c r="BM267" s="25" t="s">
        <v>867</v>
      </c>
    </row>
    <row r="268" spans="2:65" s="13" customFormat="1">
      <c r="B268" s="182"/>
      <c r="D268" s="173" t="s">
        <v>173</v>
      </c>
      <c r="E268" s="183" t="s">
        <v>5</v>
      </c>
      <c r="F268" s="184" t="s">
        <v>368</v>
      </c>
      <c r="H268" s="183" t="s">
        <v>5</v>
      </c>
      <c r="L268" s="182"/>
      <c r="M268" s="185"/>
      <c r="N268" s="186"/>
      <c r="O268" s="186"/>
      <c r="P268" s="186"/>
      <c r="Q268" s="186"/>
      <c r="R268" s="186"/>
      <c r="S268" s="186"/>
      <c r="T268" s="187"/>
      <c r="AT268" s="183" t="s">
        <v>173</v>
      </c>
      <c r="AU268" s="183" t="s">
        <v>82</v>
      </c>
      <c r="AV268" s="13" t="s">
        <v>80</v>
      </c>
      <c r="AW268" s="13" t="s">
        <v>36</v>
      </c>
      <c r="AX268" s="13" t="s">
        <v>73</v>
      </c>
      <c r="AY268" s="183" t="s">
        <v>149</v>
      </c>
    </row>
    <row r="269" spans="2:65" s="13" customFormat="1">
      <c r="B269" s="182"/>
      <c r="D269" s="173" t="s">
        <v>173</v>
      </c>
      <c r="E269" s="183" t="s">
        <v>5</v>
      </c>
      <c r="F269" s="184" t="s">
        <v>200</v>
      </c>
      <c r="H269" s="183" t="s">
        <v>5</v>
      </c>
      <c r="L269" s="182"/>
      <c r="M269" s="185"/>
      <c r="N269" s="186"/>
      <c r="O269" s="186"/>
      <c r="P269" s="186"/>
      <c r="Q269" s="186"/>
      <c r="R269" s="186"/>
      <c r="S269" s="186"/>
      <c r="T269" s="187"/>
      <c r="AT269" s="183" t="s">
        <v>173</v>
      </c>
      <c r="AU269" s="183" t="s">
        <v>82</v>
      </c>
      <c r="AV269" s="13" t="s">
        <v>80</v>
      </c>
      <c r="AW269" s="13" t="s">
        <v>36</v>
      </c>
      <c r="AX269" s="13" t="s">
        <v>73</v>
      </c>
      <c r="AY269" s="183" t="s">
        <v>149</v>
      </c>
    </row>
    <row r="270" spans="2:65" s="12" customFormat="1">
      <c r="B270" s="172"/>
      <c r="D270" s="173" t="s">
        <v>173</v>
      </c>
      <c r="E270" s="174" t="s">
        <v>5</v>
      </c>
      <c r="F270" s="175" t="s">
        <v>868</v>
      </c>
      <c r="H270" s="176">
        <v>749.721</v>
      </c>
      <c r="L270" s="172"/>
      <c r="M270" s="177"/>
      <c r="N270" s="178"/>
      <c r="O270" s="178"/>
      <c r="P270" s="178"/>
      <c r="Q270" s="178"/>
      <c r="R270" s="178"/>
      <c r="S270" s="178"/>
      <c r="T270" s="179"/>
      <c r="AT270" s="174" t="s">
        <v>173</v>
      </c>
      <c r="AU270" s="174" t="s">
        <v>82</v>
      </c>
      <c r="AV270" s="12" t="s">
        <v>82</v>
      </c>
      <c r="AW270" s="12" t="s">
        <v>36</v>
      </c>
      <c r="AX270" s="12" t="s">
        <v>73</v>
      </c>
      <c r="AY270" s="174" t="s">
        <v>149</v>
      </c>
    </row>
    <row r="271" spans="2:65" s="12" customFormat="1">
      <c r="B271" s="172"/>
      <c r="D271" s="173" t="s">
        <v>173</v>
      </c>
      <c r="E271" s="174" t="s">
        <v>5</v>
      </c>
      <c r="F271" s="175" t="s">
        <v>869</v>
      </c>
      <c r="H271" s="176">
        <v>-8.81</v>
      </c>
      <c r="L271" s="172"/>
      <c r="M271" s="177"/>
      <c r="N271" s="178"/>
      <c r="O271" s="178"/>
      <c r="P271" s="178"/>
      <c r="Q271" s="178"/>
      <c r="R271" s="178"/>
      <c r="S271" s="178"/>
      <c r="T271" s="179"/>
      <c r="AT271" s="174" t="s">
        <v>173</v>
      </c>
      <c r="AU271" s="174" t="s">
        <v>82</v>
      </c>
      <c r="AV271" s="12" t="s">
        <v>82</v>
      </c>
      <c r="AW271" s="12" t="s">
        <v>36</v>
      </c>
      <c r="AX271" s="12" t="s">
        <v>73</v>
      </c>
      <c r="AY271" s="174" t="s">
        <v>149</v>
      </c>
    </row>
    <row r="272" spans="2:65" s="15" customFormat="1">
      <c r="B272" s="195"/>
      <c r="D272" s="173" t="s">
        <v>173</v>
      </c>
      <c r="E272" s="196" t="s">
        <v>5</v>
      </c>
      <c r="F272" s="197" t="s">
        <v>284</v>
      </c>
      <c r="H272" s="198">
        <v>740.91099999999994</v>
      </c>
      <c r="L272" s="195"/>
      <c r="M272" s="199"/>
      <c r="N272" s="200"/>
      <c r="O272" s="200"/>
      <c r="P272" s="200"/>
      <c r="Q272" s="200"/>
      <c r="R272" s="200"/>
      <c r="S272" s="200"/>
      <c r="T272" s="201"/>
      <c r="AT272" s="196" t="s">
        <v>173</v>
      </c>
      <c r="AU272" s="196" t="s">
        <v>82</v>
      </c>
      <c r="AV272" s="15" t="s">
        <v>161</v>
      </c>
      <c r="AW272" s="15" t="s">
        <v>36</v>
      </c>
      <c r="AX272" s="15" t="s">
        <v>73</v>
      </c>
      <c r="AY272" s="196" t="s">
        <v>149</v>
      </c>
    </row>
    <row r="273" spans="2:65" s="12" customFormat="1">
      <c r="B273" s="172"/>
      <c r="D273" s="173" t="s">
        <v>173</v>
      </c>
      <c r="E273" s="174" t="s">
        <v>5</v>
      </c>
      <c r="F273" s="175" t="s">
        <v>870</v>
      </c>
      <c r="H273" s="176">
        <v>79.686000000000007</v>
      </c>
      <c r="L273" s="172"/>
      <c r="M273" s="177"/>
      <c r="N273" s="178"/>
      <c r="O273" s="178"/>
      <c r="P273" s="178"/>
      <c r="Q273" s="178"/>
      <c r="R273" s="178"/>
      <c r="S273" s="178"/>
      <c r="T273" s="179"/>
      <c r="AT273" s="174" t="s">
        <v>173</v>
      </c>
      <c r="AU273" s="174" t="s">
        <v>82</v>
      </c>
      <c r="AV273" s="12" t="s">
        <v>82</v>
      </c>
      <c r="AW273" s="12" t="s">
        <v>36</v>
      </c>
      <c r="AX273" s="12" t="s">
        <v>73</v>
      </c>
      <c r="AY273" s="174" t="s">
        <v>149</v>
      </c>
    </row>
    <row r="274" spans="2:65" s="14" customFormat="1">
      <c r="B274" s="188"/>
      <c r="D274" s="173" t="s">
        <v>173</v>
      </c>
      <c r="E274" s="189" t="s">
        <v>5</v>
      </c>
      <c r="F274" s="190" t="s">
        <v>194</v>
      </c>
      <c r="H274" s="191">
        <v>820.59699999999998</v>
      </c>
      <c r="L274" s="188"/>
      <c r="M274" s="192"/>
      <c r="N274" s="193"/>
      <c r="O274" s="193"/>
      <c r="P274" s="193"/>
      <c r="Q274" s="193"/>
      <c r="R274" s="193"/>
      <c r="S274" s="193"/>
      <c r="T274" s="194"/>
      <c r="AT274" s="189" t="s">
        <v>173</v>
      </c>
      <c r="AU274" s="189" t="s">
        <v>82</v>
      </c>
      <c r="AV274" s="14" t="s">
        <v>156</v>
      </c>
      <c r="AW274" s="14" t="s">
        <v>36</v>
      </c>
      <c r="AX274" s="14" t="s">
        <v>80</v>
      </c>
      <c r="AY274" s="189" t="s">
        <v>149</v>
      </c>
    </row>
    <row r="275" spans="2:65" s="1" customFormat="1" ht="51" customHeight="1">
      <c r="B275" s="160"/>
      <c r="C275" s="161" t="s">
        <v>325</v>
      </c>
      <c r="D275" s="161" t="s">
        <v>151</v>
      </c>
      <c r="E275" s="162" t="s">
        <v>373</v>
      </c>
      <c r="F275" s="163" t="s">
        <v>374</v>
      </c>
      <c r="G275" s="164" t="s">
        <v>268</v>
      </c>
      <c r="H275" s="165">
        <v>5744.1790000000001</v>
      </c>
      <c r="I275" s="166"/>
      <c r="J275" s="166">
        <f>ROUND(I275*H275,2)</f>
        <v>0</v>
      </c>
      <c r="K275" s="163" t="s">
        <v>155</v>
      </c>
      <c r="L275" s="39"/>
      <c r="M275" s="167" t="s">
        <v>5</v>
      </c>
      <c r="N275" s="168" t="s">
        <v>44</v>
      </c>
      <c r="O275" s="169">
        <v>4.0000000000000001E-3</v>
      </c>
      <c r="P275" s="169">
        <f>O275*H275</f>
        <v>22.976716</v>
      </c>
      <c r="Q275" s="169">
        <v>0</v>
      </c>
      <c r="R275" s="169">
        <f>Q275*H275</f>
        <v>0</v>
      </c>
      <c r="S275" s="169">
        <v>0</v>
      </c>
      <c r="T275" s="170">
        <f>S275*H275</f>
        <v>0</v>
      </c>
      <c r="AR275" s="25" t="s">
        <v>156</v>
      </c>
      <c r="AT275" s="25" t="s">
        <v>151</v>
      </c>
      <c r="AU275" s="25" t="s">
        <v>82</v>
      </c>
      <c r="AY275" s="25" t="s">
        <v>149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25" t="s">
        <v>80</v>
      </c>
      <c r="BK275" s="171">
        <f>ROUND(I275*H275,2)</f>
        <v>0</v>
      </c>
      <c r="BL275" s="25" t="s">
        <v>156</v>
      </c>
      <c r="BM275" s="25" t="s">
        <v>871</v>
      </c>
    </row>
    <row r="276" spans="2:65" s="13" customFormat="1">
      <c r="B276" s="182"/>
      <c r="D276" s="173" t="s">
        <v>173</v>
      </c>
      <c r="E276" s="183" t="s">
        <v>5</v>
      </c>
      <c r="F276" s="184" t="s">
        <v>376</v>
      </c>
      <c r="H276" s="183" t="s">
        <v>5</v>
      </c>
      <c r="L276" s="182"/>
      <c r="M276" s="185"/>
      <c r="N276" s="186"/>
      <c r="O276" s="186"/>
      <c r="P276" s="186"/>
      <c r="Q276" s="186"/>
      <c r="R276" s="186"/>
      <c r="S276" s="186"/>
      <c r="T276" s="187"/>
      <c r="AT276" s="183" t="s">
        <v>173</v>
      </c>
      <c r="AU276" s="183" t="s">
        <v>82</v>
      </c>
      <c r="AV276" s="13" t="s">
        <v>80</v>
      </c>
      <c r="AW276" s="13" t="s">
        <v>36</v>
      </c>
      <c r="AX276" s="13" t="s">
        <v>73</v>
      </c>
      <c r="AY276" s="183" t="s">
        <v>149</v>
      </c>
    </row>
    <row r="277" spans="2:65" s="12" customFormat="1">
      <c r="B277" s="172"/>
      <c r="D277" s="173" t="s">
        <v>173</v>
      </c>
      <c r="E277" s="174" t="s">
        <v>5</v>
      </c>
      <c r="F277" s="175" t="s">
        <v>872</v>
      </c>
      <c r="H277" s="176">
        <v>5186.3770000000004</v>
      </c>
      <c r="L277" s="172"/>
      <c r="M277" s="177"/>
      <c r="N277" s="178"/>
      <c r="O277" s="178"/>
      <c r="P277" s="178"/>
      <c r="Q277" s="178"/>
      <c r="R277" s="178"/>
      <c r="S277" s="178"/>
      <c r="T277" s="179"/>
      <c r="AT277" s="174" t="s">
        <v>173</v>
      </c>
      <c r="AU277" s="174" t="s">
        <v>82</v>
      </c>
      <c r="AV277" s="12" t="s">
        <v>82</v>
      </c>
      <c r="AW277" s="12" t="s">
        <v>36</v>
      </c>
      <c r="AX277" s="12" t="s">
        <v>73</v>
      </c>
      <c r="AY277" s="174" t="s">
        <v>149</v>
      </c>
    </row>
    <row r="278" spans="2:65" s="12" customFormat="1">
      <c r="B278" s="172"/>
      <c r="D278" s="173" t="s">
        <v>173</v>
      </c>
      <c r="E278" s="174" t="s">
        <v>5</v>
      </c>
      <c r="F278" s="175" t="s">
        <v>873</v>
      </c>
      <c r="H278" s="176">
        <v>557.80200000000002</v>
      </c>
      <c r="L278" s="172"/>
      <c r="M278" s="177"/>
      <c r="N278" s="178"/>
      <c r="O278" s="178"/>
      <c r="P278" s="178"/>
      <c r="Q278" s="178"/>
      <c r="R278" s="178"/>
      <c r="S278" s="178"/>
      <c r="T278" s="179"/>
      <c r="AT278" s="174" t="s">
        <v>173</v>
      </c>
      <c r="AU278" s="174" t="s">
        <v>82</v>
      </c>
      <c r="AV278" s="12" t="s">
        <v>82</v>
      </c>
      <c r="AW278" s="12" t="s">
        <v>36</v>
      </c>
      <c r="AX278" s="12" t="s">
        <v>73</v>
      </c>
      <c r="AY278" s="174" t="s">
        <v>149</v>
      </c>
    </row>
    <row r="279" spans="2:65" s="14" customFormat="1">
      <c r="B279" s="188"/>
      <c r="D279" s="173" t="s">
        <v>173</v>
      </c>
      <c r="E279" s="189" t="s">
        <v>5</v>
      </c>
      <c r="F279" s="190" t="s">
        <v>194</v>
      </c>
      <c r="H279" s="191">
        <v>5744.1790000000001</v>
      </c>
      <c r="L279" s="188"/>
      <c r="M279" s="192"/>
      <c r="N279" s="193"/>
      <c r="O279" s="193"/>
      <c r="P279" s="193"/>
      <c r="Q279" s="193"/>
      <c r="R279" s="193"/>
      <c r="S279" s="193"/>
      <c r="T279" s="194"/>
      <c r="AT279" s="189" t="s">
        <v>173</v>
      </c>
      <c r="AU279" s="189" t="s">
        <v>82</v>
      </c>
      <c r="AV279" s="14" t="s">
        <v>156</v>
      </c>
      <c r="AW279" s="14" t="s">
        <v>36</v>
      </c>
      <c r="AX279" s="14" t="s">
        <v>80</v>
      </c>
      <c r="AY279" s="189" t="s">
        <v>149</v>
      </c>
    </row>
    <row r="280" spans="2:65" s="1" customFormat="1" ht="38.25" customHeight="1">
      <c r="B280" s="160"/>
      <c r="C280" s="161" t="s">
        <v>331</v>
      </c>
      <c r="D280" s="161" t="s">
        <v>151</v>
      </c>
      <c r="E280" s="162" t="s">
        <v>380</v>
      </c>
      <c r="F280" s="163" t="s">
        <v>381</v>
      </c>
      <c r="G280" s="164" t="s">
        <v>268</v>
      </c>
      <c r="H280" s="165">
        <v>92.156000000000006</v>
      </c>
      <c r="I280" s="166"/>
      <c r="J280" s="166">
        <f>ROUND(I280*H280,2)</f>
        <v>0</v>
      </c>
      <c r="K280" s="163" t="s">
        <v>155</v>
      </c>
      <c r="L280" s="39"/>
      <c r="M280" s="167" t="s">
        <v>5</v>
      </c>
      <c r="N280" s="168" t="s">
        <v>44</v>
      </c>
      <c r="O280" s="169">
        <v>0.106</v>
      </c>
      <c r="P280" s="169">
        <f>O280*H280</f>
        <v>9.768536000000001</v>
      </c>
      <c r="Q280" s="169">
        <v>0</v>
      </c>
      <c r="R280" s="169">
        <f>Q280*H280</f>
        <v>0</v>
      </c>
      <c r="S280" s="169">
        <v>0</v>
      </c>
      <c r="T280" s="170">
        <f>S280*H280</f>
        <v>0</v>
      </c>
      <c r="AR280" s="25" t="s">
        <v>156</v>
      </c>
      <c r="AT280" s="25" t="s">
        <v>151</v>
      </c>
      <c r="AU280" s="25" t="s">
        <v>82</v>
      </c>
      <c r="AY280" s="25" t="s">
        <v>149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25" t="s">
        <v>80</v>
      </c>
      <c r="BK280" s="171">
        <f>ROUND(I280*H280,2)</f>
        <v>0</v>
      </c>
      <c r="BL280" s="25" t="s">
        <v>156</v>
      </c>
      <c r="BM280" s="25" t="s">
        <v>874</v>
      </c>
    </row>
    <row r="281" spans="2:65" s="13" customFormat="1">
      <c r="B281" s="182"/>
      <c r="D281" s="173" t="s">
        <v>173</v>
      </c>
      <c r="E281" s="183" t="s">
        <v>5</v>
      </c>
      <c r="F281" s="184" t="s">
        <v>368</v>
      </c>
      <c r="H281" s="183" t="s">
        <v>5</v>
      </c>
      <c r="L281" s="182"/>
      <c r="M281" s="185"/>
      <c r="N281" s="186"/>
      <c r="O281" s="186"/>
      <c r="P281" s="186"/>
      <c r="Q281" s="186"/>
      <c r="R281" s="186"/>
      <c r="S281" s="186"/>
      <c r="T281" s="187"/>
      <c r="AT281" s="183" t="s">
        <v>173</v>
      </c>
      <c r="AU281" s="183" t="s">
        <v>82</v>
      </c>
      <c r="AV281" s="13" t="s">
        <v>80</v>
      </c>
      <c r="AW281" s="13" t="s">
        <v>36</v>
      </c>
      <c r="AX281" s="13" t="s">
        <v>73</v>
      </c>
      <c r="AY281" s="183" t="s">
        <v>149</v>
      </c>
    </row>
    <row r="282" spans="2:65" s="12" customFormat="1">
      <c r="B282" s="172"/>
      <c r="D282" s="173" t="s">
        <v>173</v>
      </c>
      <c r="E282" s="174" t="s">
        <v>5</v>
      </c>
      <c r="F282" s="175" t="s">
        <v>875</v>
      </c>
      <c r="H282" s="176">
        <v>83.302000000000007</v>
      </c>
      <c r="L282" s="172"/>
      <c r="M282" s="177"/>
      <c r="N282" s="178"/>
      <c r="O282" s="178"/>
      <c r="P282" s="178"/>
      <c r="Q282" s="178"/>
      <c r="R282" s="178"/>
      <c r="S282" s="178"/>
      <c r="T282" s="179"/>
      <c r="AT282" s="174" t="s">
        <v>173</v>
      </c>
      <c r="AU282" s="174" t="s">
        <v>82</v>
      </c>
      <c r="AV282" s="12" t="s">
        <v>82</v>
      </c>
      <c r="AW282" s="12" t="s">
        <v>36</v>
      </c>
      <c r="AX282" s="12" t="s">
        <v>73</v>
      </c>
      <c r="AY282" s="174" t="s">
        <v>149</v>
      </c>
    </row>
    <row r="283" spans="2:65" s="12" customFormat="1">
      <c r="B283" s="172"/>
      <c r="D283" s="173" t="s">
        <v>173</v>
      </c>
      <c r="E283" s="174" t="s">
        <v>5</v>
      </c>
      <c r="F283" s="175" t="s">
        <v>876</v>
      </c>
      <c r="H283" s="176">
        <v>8.8539999999999992</v>
      </c>
      <c r="L283" s="172"/>
      <c r="M283" s="177"/>
      <c r="N283" s="178"/>
      <c r="O283" s="178"/>
      <c r="P283" s="178"/>
      <c r="Q283" s="178"/>
      <c r="R283" s="178"/>
      <c r="S283" s="178"/>
      <c r="T283" s="179"/>
      <c r="AT283" s="174" t="s">
        <v>173</v>
      </c>
      <c r="AU283" s="174" t="s">
        <v>82</v>
      </c>
      <c r="AV283" s="12" t="s">
        <v>82</v>
      </c>
      <c r="AW283" s="12" t="s">
        <v>36</v>
      </c>
      <c r="AX283" s="12" t="s">
        <v>73</v>
      </c>
      <c r="AY283" s="174" t="s">
        <v>149</v>
      </c>
    </row>
    <row r="284" spans="2:65" s="14" customFormat="1">
      <c r="B284" s="188"/>
      <c r="D284" s="173" t="s">
        <v>173</v>
      </c>
      <c r="E284" s="189" t="s">
        <v>5</v>
      </c>
      <c r="F284" s="190" t="s">
        <v>194</v>
      </c>
      <c r="H284" s="191">
        <v>92.156000000000006</v>
      </c>
      <c r="L284" s="188"/>
      <c r="M284" s="192"/>
      <c r="N284" s="193"/>
      <c r="O284" s="193"/>
      <c r="P284" s="193"/>
      <c r="Q284" s="193"/>
      <c r="R284" s="193"/>
      <c r="S284" s="193"/>
      <c r="T284" s="194"/>
      <c r="AT284" s="189" t="s">
        <v>173</v>
      </c>
      <c r="AU284" s="189" t="s">
        <v>82</v>
      </c>
      <c r="AV284" s="14" t="s">
        <v>156</v>
      </c>
      <c r="AW284" s="14" t="s">
        <v>36</v>
      </c>
      <c r="AX284" s="14" t="s">
        <v>80</v>
      </c>
      <c r="AY284" s="189" t="s">
        <v>149</v>
      </c>
    </row>
    <row r="285" spans="2:65" s="1" customFormat="1" ht="51" customHeight="1">
      <c r="B285" s="160"/>
      <c r="C285" s="161" t="s">
        <v>336</v>
      </c>
      <c r="D285" s="161" t="s">
        <v>151</v>
      </c>
      <c r="E285" s="162" t="s">
        <v>386</v>
      </c>
      <c r="F285" s="163" t="s">
        <v>387</v>
      </c>
      <c r="G285" s="164" t="s">
        <v>268</v>
      </c>
      <c r="H285" s="165">
        <v>645.09199999999998</v>
      </c>
      <c r="I285" s="166"/>
      <c r="J285" s="166">
        <f>ROUND(I285*H285,2)</f>
        <v>0</v>
      </c>
      <c r="K285" s="163" t="s">
        <v>155</v>
      </c>
      <c r="L285" s="39"/>
      <c r="M285" s="167" t="s">
        <v>5</v>
      </c>
      <c r="N285" s="168" t="s">
        <v>44</v>
      </c>
      <c r="O285" s="169">
        <v>5.0000000000000001E-3</v>
      </c>
      <c r="P285" s="169">
        <f>O285*H285</f>
        <v>3.22546</v>
      </c>
      <c r="Q285" s="169">
        <v>0</v>
      </c>
      <c r="R285" s="169">
        <f>Q285*H285</f>
        <v>0</v>
      </c>
      <c r="S285" s="169">
        <v>0</v>
      </c>
      <c r="T285" s="170">
        <f>S285*H285</f>
        <v>0</v>
      </c>
      <c r="AR285" s="25" t="s">
        <v>156</v>
      </c>
      <c r="AT285" s="25" t="s">
        <v>151</v>
      </c>
      <c r="AU285" s="25" t="s">
        <v>82</v>
      </c>
      <c r="AY285" s="25" t="s">
        <v>149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25" t="s">
        <v>80</v>
      </c>
      <c r="BK285" s="171">
        <f>ROUND(I285*H285,2)</f>
        <v>0</v>
      </c>
      <c r="BL285" s="25" t="s">
        <v>156</v>
      </c>
      <c r="BM285" s="25" t="s">
        <v>877</v>
      </c>
    </row>
    <row r="286" spans="2:65" s="13" customFormat="1">
      <c r="B286" s="182"/>
      <c r="D286" s="173" t="s">
        <v>173</v>
      </c>
      <c r="E286" s="183" t="s">
        <v>5</v>
      </c>
      <c r="F286" s="184" t="s">
        <v>376</v>
      </c>
      <c r="H286" s="183" t="s">
        <v>5</v>
      </c>
      <c r="L286" s="182"/>
      <c r="M286" s="185"/>
      <c r="N286" s="186"/>
      <c r="O286" s="186"/>
      <c r="P286" s="186"/>
      <c r="Q286" s="186"/>
      <c r="R286" s="186"/>
      <c r="S286" s="186"/>
      <c r="T286" s="187"/>
      <c r="AT286" s="183" t="s">
        <v>173</v>
      </c>
      <c r="AU286" s="183" t="s">
        <v>82</v>
      </c>
      <c r="AV286" s="13" t="s">
        <v>80</v>
      </c>
      <c r="AW286" s="13" t="s">
        <v>36</v>
      </c>
      <c r="AX286" s="13" t="s">
        <v>73</v>
      </c>
      <c r="AY286" s="183" t="s">
        <v>149</v>
      </c>
    </row>
    <row r="287" spans="2:65" s="12" customFormat="1">
      <c r="B287" s="172"/>
      <c r="D287" s="173" t="s">
        <v>173</v>
      </c>
      <c r="E287" s="174" t="s">
        <v>5</v>
      </c>
      <c r="F287" s="175" t="s">
        <v>878</v>
      </c>
      <c r="H287" s="176">
        <v>583.11400000000003</v>
      </c>
      <c r="L287" s="172"/>
      <c r="M287" s="177"/>
      <c r="N287" s="178"/>
      <c r="O287" s="178"/>
      <c r="P287" s="178"/>
      <c r="Q287" s="178"/>
      <c r="R287" s="178"/>
      <c r="S287" s="178"/>
      <c r="T287" s="179"/>
      <c r="AT287" s="174" t="s">
        <v>173</v>
      </c>
      <c r="AU287" s="174" t="s">
        <v>82</v>
      </c>
      <c r="AV287" s="12" t="s">
        <v>82</v>
      </c>
      <c r="AW287" s="12" t="s">
        <v>36</v>
      </c>
      <c r="AX287" s="12" t="s">
        <v>73</v>
      </c>
      <c r="AY287" s="174" t="s">
        <v>149</v>
      </c>
    </row>
    <row r="288" spans="2:65" s="12" customFormat="1">
      <c r="B288" s="172"/>
      <c r="D288" s="173" t="s">
        <v>173</v>
      </c>
      <c r="E288" s="174" t="s">
        <v>5</v>
      </c>
      <c r="F288" s="175" t="s">
        <v>879</v>
      </c>
      <c r="H288" s="176">
        <v>61.978000000000002</v>
      </c>
      <c r="L288" s="172"/>
      <c r="M288" s="177"/>
      <c r="N288" s="178"/>
      <c r="O288" s="178"/>
      <c r="P288" s="178"/>
      <c r="Q288" s="178"/>
      <c r="R288" s="178"/>
      <c r="S288" s="178"/>
      <c r="T288" s="179"/>
      <c r="AT288" s="174" t="s">
        <v>173</v>
      </c>
      <c r="AU288" s="174" t="s">
        <v>82</v>
      </c>
      <c r="AV288" s="12" t="s">
        <v>82</v>
      </c>
      <c r="AW288" s="12" t="s">
        <v>36</v>
      </c>
      <c r="AX288" s="12" t="s">
        <v>73</v>
      </c>
      <c r="AY288" s="174" t="s">
        <v>149</v>
      </c>
    </row>
    <row r="289" spans="2:65" s="14" customFormat="1">
      <c r="B289" s="188"/>
      <c r="D289" s="173" t="s">
        <v>173</v>
      </c>
      <c r="E289" s="189" t="s">
        <v>5</v>
      </c>
      <c r="F289" s="190" t="s">
        <v>194</v>
      </c>
      <c r="H289" s="191">
        <v>645.09199999999998</v>
      </c>
      <c r="L289" s="188"/>
      <c r="M289" s="192"/>
      <c r="N289" s="193"/>
      <c r="O289" s="193"/>
      <c r="P289" s="193"/>
      <c r="Q289" s="193"/>
      <c r="R289" s="193"/>
      <c r="S289" s="193"/>
      <c r="T289" s="194"/>
      <c r="AT289" s="189" t="s">
        <v>173</v>
      </c>
      <c r="AU289" s="189" t="s">
        <v>82</v>
      </c>
      <c r="AV289" s="14" t="s">
        <v>156</v>
      </c>
      <c r="AW289" s="14" t="s">
        <v>36</v>
      </c>
      <c r="AX289" s="14" t="s">
        <v>80</v>
      </c>
      <c r="AY289" s="189" t="s">
        <v>149</v>
      </c>
    </row>
    <row r="290" spans="2:65" s="1" customFormat="1" ht="25.5" customHeight="1">
      <c r="B290" s="160"/>
      <c r="C290" s="161" t="s">
        <v>343</v>
      </c>
      <c r="D290" s="161" t="s">
        <v>151</v>
      </c>
      <c r="E290" s="162" t="s">
        <v>392</v>
      </c>
      <c r="F290" s="163" t="s">
        <v>393</v>
      </c>
      <c r="G290" s="164" t="s">
        <v>268</v>
      </c>
      <c r="H290" s="165">
        <v>8.81</v>
      </c>
      <c r="I290" s="166"/>
      <c r="J290" s="166">
        <f>ROUND(I290*H290,2)</f>
        <v>0</v>
      </c>
      <c r="K290" s="163" t="s">
        <v>155</v>
      </c>
      <c r="L290" s="39"/>
      <c r="M290" s="167" t="s">
        <v>5</v>
      </c>
      <c r="N290" s="168" t="s">
        <v>44</v>
      </c>
      <c r="O290" s="169">
        <v>9.7000000000000003E-2</v>
      </c>
      <c r="P290" s="169">
        <f>O290*H290</f>
        <v>0.85457000000000005</v>
      </c>
      <c r="Q290" s="169">
        <v>0</v>
      </c>
      <c r="R290" s="169">
        <f>Q290*H290</f>
        <v>0</v>
      </c>
      <c r="S290" s="169">
        <v>0</v>
      </c>
      <c r="T290" s="170">
        <f>S290*H290</f>
        <v>0</v>
      </c>
      <c r="AR290" s="25" t="s">
        <v>156</v>
      </c>
      <c r="AT290" s="25" t="s">
        <v>151</v>
      </c>
      <c r="AU290" s="25" t="s">
        <v>82</v>
      </c>
      <c r="AY290" s="25" t="s">
        <v>149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25" t="s">
        <v>80</v>
      </c>
      <c r="BK290" s="171">
        <f>ROUND(I290*H290,2)</f>
        <v>0</v>
      </c>
      <c r="BL290" s="25" t="s">
        <v>156</v>
      </c>
      <c r="BM290" s="25" t="s">
        <v>880</v>
      </c>
    </row>
    <row r="291" spans="2:65" s="13" customFormat="1">
      <c r="B291" s="182"/>
      <c r="D291" s="173" t="s">
        <v>173</v>
      </c>
      <c r="E291" s="183" t="s">
        <v>5</v>
      </c>
      <c r="F291" s="184" t="s">
        <v>395</v>
      </c>
      <c r="H291" s="183" t="s">
        <v>5</v>
      </c>
      <c r="L291" s="182"/>
      <c r="M291" s="185"/>
      <c r="N291" s="186"/>
      <c r="O291" s="186"/>
      <c r="P291" s="186"/>
      <c r="Q291" s="186"/>
      <c r="R291" s="186"/>
      <c r="S291" s="186"/>
      <c r="T291" s="187"/>
      <c r="AT291" s="183" t="s">
        <v>173</v>
      </c>
      <c r="AU291" s="183" t="s">
        <v>82</v>
      </c>
      <c r="AV291" s="13" t="s">
        <v>80</v>
      </c>
      <c r="AW291" s="13" t="s">
        <v>36</v>
      </c>
      <c r="AX291" s="13" t="s">
        <v>73</v>
      </c>
      <c r="AY291" s="183" t="s">
        <v>149</v>
      </c>
    </row>
    <row r="292" spans="2:65" s="12" customFormat="1">
      <c r="B292" s="172"/>
      <c r="D292" s="173" t="s">
        <v>173</v>
      </c>
      <c r="E292" s="174" t="s">
        <v>5</v>
      </c>
      <c r="F292" s="175" t="s">
        <v>881</v>
      </c>
      <c r="H292" s="176">
        <v>8.81</v>
      </c>
      <c r="L292" s="172"/>
      <c r="M292" s="177"/>
      <c r="N292" s="178"/>
      <c r="O292" s="178"/>
      <c r="P292" s="178"/>
      <c r="Q292" s="178"/>
      <c r="R292" s="178"/>
      <c r="S292" s="178"/>
      <c r="T292" s="179"/>
      <c r="AT292" s="174" t="s">
        <v>173</v>
      </c>
      <c r="AU292" s="174" t="s">
        <v>82</v>
      </c>
      <c r="AV292" s="12" t="s">
        <v>82</v>
      </c>
      <c r="AW292" s="12" t="s">
        <v>36</v>
      </c>
      <c r="AX292" s="12" t="s">
        <v>80</v>
      </c>
      <c r="AY292" s="174" t="s">
        <v>149</v>
      </c>
    </row>
    <row r="293" spans="2:65" s="1" customFormat="1" ht="25.5" customHeight="1">
      <c r="B293" s="160"/>
      <c r="C293" s="161" t="s">
        <v>349</v>
      </c>
      <c r="D293" s="161" t="s">
        <v>151</v>
      </c>
      <c r="E293" s="162" t="s">
        <v>398</v>
      </c>
      <c r="F293" s="163" t="s">
        <v>399</v>
      </c>
      <c r="G293" s="164" t="s">
        <v>400</v>
      </c>
      <c r="H293" s="165">
        <v>1734.231</v>
      </c>
      <c r="I293" s="166"/>
      <c r="J293" s="166">
        <f>ROUND(I293*H293,2)</f>
        <v>0</v>
      </c>
      <c r="K293" s="163" t="s">
        <v>155</v>
      </c>
      <c r="L293" s="39"/>
      <c r="M293" s="167" t="s">
        <v>5</v>
      </c>
      <c r="N293" s="168" t="s">
        <v>44</v>
      </c>
      <c r="O293" s="169">
        <v>0</v>
      </c>
      <c r="P293" s="169">
        <f>O293*H293</f>
        <v>0</v>
      </c>
      <c r="Q293" s="169">
        <v>0</v>
      </c>
      <c r="R293" s="169">
        <f>Q293*H293</f>
        <v>0</v>
      </c>
      <c r="S293" s="169">
        <v>0</v>
      </c>
      <c r="T293" s="170">
        <f>S293*H293</f>
        <v>0</v>
      </c>
      <c r="AR293" s="25" t="s">
        <v>156</v>
      </c>
      <c r="AT293" s="25" t="s">
        <v>151</v>
      </c>
      <c r="AU293" s="25" t="s">
        <v>82</v>
      </c>
      <c r="AY293" s="25" t="s">
        <v>149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25" t="s">
        <v>80</v>
      </c>
      <c r="BK293" s="171">
        <f>ROUND(I293*H293,2)</f>
        <v>0</v>
      </c>
      <c r="BL293" s="25" t="s">
        <v>156</v>
      </c>
      <c r="BM293" s="25" t="s">
        <v>882</v>
      </c>
    </row>
    <row r="294" spans="2:65" s="1" customFormat="1" ht="27">
      <c r="B294" s="39"/>
      <c r="D294" s="173" t="s">
        <v>179</v>
      </c>
      <c r="F294" s="180" t="s">
        <v>402</v>
      </c>
      <c r="L294" s="39"/>
      <c r="M294" s="181"/>
      <c r="N294" s="40"/>
      <c r="O294" s="40"/>
      <c r="P294" s="40"/>
      <c r="Q294" s="40"/>
      <c r="R294" s="40"/>
      <c r="S294" s="40"/>
      <c r="T294" s="68"/>
      <c r="AT294" s="25" t="s">
        <v>179</v>
      </c>
      <c r="AU294" s="25" t="s">
        <v>82</v>
      </c>
    </row>
    <row r="295" spans="2:65" s="13" customFormat="1">
      <c r="B295" s="182"/>
      <c r="D295" s="173" t="s">
        <v>173</v>
      </c>
      <c r="E295" s="183" t="s">
        <v>5</v>
      </c>
      <c r="F295" s="184" t="s">
        <v>200</v>
      </c>
      <c r="H295" s="183" t="s">
        <v>5</v>
      </c>
      <c r="L295" s="182"/>
      <c r="M295" s="185"/>
      <c r="N295" s="186"/>
      <c r="O295" s="186"/>
      <c r="P295" s="186"/>
      <c r="Q295" s="186"/>
      <c r="R295" s="186"/>
      <c r="S295" s="186"/>
      <c r="T295" s="187"/>
      <c r="AT295" s="183" t="s">
        <v>173</v>
      </c>
      <c r="AU295" s="183" t="s">
        <v>82</v>
      </c>
      <c r="AV295" s="13" t="s">
        <v>80</v>
      </c>
      <c r="AW295" s="13" t="s">
        <v>36</v>
      </c>
      <c r="AX295" s="13" t="s">
        <v>73</v>
      </c>
      <c r="AY295" s="183" t="s">
        <v>149</v>
      </c>
    </row>
    <row r="296" spans="2:65" s="12" customFormat="1">
      <c r="B296" s="172"/>
      <c r="D296" s="173" t="s">
        <v>173</v>
      </c>
      <c r="E296" s="174" t="s">
        <v>5</v>
      </c>
      <c r="F296" s="175" t="s">
        <v>883</v>
      </c>
      <c r="H296" s="176">
        <v>1407.731</v>
      </c>
      <c r="L296" s="172"/>
      <c r="M296" s="177"/>
      <c r="N296" s="178"/>
      <c r="O296" s="178"/>
      <c r="P296" s="178"/>
      <c r="Q296" s="178"/>
      <c r="R296" s="178"/>
      <c r="S296" s="178"/>
      <c r="T296" s="179"/>
      <c r="AT296" s="174" t="s">
        <v>173</v>
      </c>
      <c r="AU296" s="174" t="s">
        <v>82</v>
      </c>
      <c r="AV296" s="12" t="s">
        <v>82</v>
      </c>
      <c r="AW296" s="12" t="s">
        <v>36</v>
      </c>
      <c r="AX296" s="12" t="s">
        <v>73</v>
      </c>
      <c r="AY296" s="174" t="s">
        <v>149</v>
      </c>
    </row>
    <row r="297" spans="2:65" s="12" customFormat="1">
      <c r="B297" s="172"/>
      <c r="D297" s="173" t="s">
        <v>173</v>
      </c>
      <c r="E297" s="174" t="s">
        <v>5</v>
      </c>
      <c r="F297" s="175" t="s">
        <v>884</v>
      </c>
      <c r="H297" s="176">
        <v>158.274</v>
      </c>
      <c r="L297" s="172"/>
      <c r="M297" s="177"/>
      <c r="N297" s="178"/>
      <c r="O297" s="178"/>
      <c r="P297" s="178"/>
      <c r="Q297" s="178"/>
      <c r="R297" s="178"/>
      <c r="S297" s="178"/>
      <c r="T297" s="179"/>
      <c r="AT297" s="174" t="s">
        <v>173</v>
      </c>
      <c r="AU297" s="174" t="s">
        <v>82</v>
      </c>
      <c r="AV297" s="12" t="s">
        <v>82</v>
      </c>
      <c r="AW297" s="12" t="s">
        <v>36</v>
      </c>
      <c r="AX297" s="12" t="s">
        <v>73</v>
      </c>
      <c r="AY297" s="174" t="s">
        <v>149</v>
      </c>
    </row>
    <row r="298" spans="2:65" s="15" customFormat="1">
      <c r="B298" s="195"/>
      <c r="D298" s="173" t="s">
        <v>173</v>
      </c>
      <c r="E298" s="196" t="s">
        <v>5</v>
      </c>
      <c r="F298" s="197" t="s">
        <v>284</v>
      </c>
      <c r="H298" s="198">
        <v>1566.0050000000001</v>
      </c>
      <c r="L298" s="195"/>
      <c r="M298" s="199"/>
      <c r="N298" s="200"/>
      <c r="O298" s="200"/>
      <c r="P298" s="200"/>
      <c r="Q298" s="200"/>
      <c r="R298" s="200"/>
      <c r="S298" s="200"/>
      <c r="T298" s="201"/>
      <c r="AT298" s="196" t="s">
        <v>173</v>
      </c>
      <c r="AU298" s="196" t="s">
        <v>82</v>
      </c>
      <c r="AV298" s="15" t="s">
        <v>161</v>
      </c>
      <c r="AW298" s="15" t="s">
        <v>36</v>
      </c>
      <c r="AX298" s="15" t="s">
        <v>73</v>
      </c>
      <c r="AY298" s="196" t="s">
        <v>149</v>
      </c>
    </row>
    <row r="299" spans="2:65" s="13" customFormat="1">
      <c r="B299" s="182"/>
      <c r="D299" s="173" t="s">
        <v>173</v>
      </c>
      <c r="E299" s="183" t="s">
        <v>5</v>
      </c>
      <c r="F299" s="184" t="s">
        <v>192</v>
      </c>
      <c r="H299" s="183" t="s">
        <v>5</v>
      </c>
      <c r="L299" s="182"/>
      <c r="M299" s="185"/>
      <c r="N299" s="186"/>
      <c r="O299" s="186"/>
      <c r="P299" s="186"/>
      <c r="Q299" s="186"/>
      <c r="R299" s="186"/>
      <c r="S299" s="186"/>
      <c r="T299" s="187"/>
      <c r="AT299" s="183" t="s">
        <v>173</v>
      </c>
      <c r="AU299" s="183" t="s">
        <v>82</v>
      </c>
      <c r="AV299" s="13" t="s">
        <v>80</v>
      </c>
      <c r="AW299" s="13" t="s">
        <v>36</v>
      </c>
      <c r="AX299" s="13" t="s">
        <v>73</v>
      </c>
      <c r="AY299" s="183" t="s">
        <v>149</v>
      </c>
    </row>
    <row r="300" spans="2:65" s="12" customFormat="1">
      <c r="B300" s="172"/>
      <c r="D300" s="173" t="s">
        <v>173</v>
      </c>
      <c r="E300" s="174" t="s">
        <v>5</v>
      </c>
      <c r="F300" s="175" t="s">
        <v>885</v>
      </c>
      <c r="H300" s="176">
        <v>151.40299999999999</v>
      </c>
      <c r="L300" s="172"/>
      <c r="M300" s="177"/>
      <c r="N300" s="178"/>
      <c r="O300" s="178"/>
      <c r="P300" s="178"/>
      <c r="Q300" s="178"/>
      <c r="R300" s="178"/>
      <c r="S300" s="178"/>
      <c r="T300" s="179"/>
      <c r="AT300" s="174" t="s">
        <v>173</v>
      </c>
      <c r="AU300" s="174" t="s">
        <v>82</v>
      </c>
      <c r="AV300" s="12" t="s">
        <v>82</v>
      </c>
      <c r="AW300" s="12" t="s">
        <v>36</v>
      </c>
      <c r="AX300" s="12" t="s">
        <v>73</v>
      </c>
      <c r="AY300" s="174" t="s">
        <v>149</v>
      </c>
    </row>
    <row r="301" spans="2:65" s="12" customFormat="1">
      <c r="B301" s="172"/>
      <c r="D301" s="173" t="s">
        <v>173</v>
      </c>
      <c r="E301" s="174" t="s">
        <v>5</v>
      </c>
      <c r="F301" s="175" t="s">
        <v>886</v>
      </c>
      <c r="H301" s="176">
        <v>16.823</v>
      </c>
      <c r="L301" s="172"/>
      <c r="M301" s="177"/>
      <c r="N301" s="178"/>
      <c r="O301" s="178"/>
      <c r="P301" s="178"/>
      <c r="Q301" s="178"/>
      <c r="R301" s="178"/>
      <c r="S301" s="178"/>
      <c r="T301" s="179"/>
      <c r="AT301" s="174" t="s">
        <v>173</v>
      </c>
      <c r="AU301" s="174" t="s">
        <v>82</v>
      </c>
      <c r="AV301" s="12" t="s">
        <v>82</v>
      </c>
      <c r="AW301" s="12" t="s">
        <v>36</v>
      </c>
      <c r="AX301" s="12" t="s">
        <v>73</v>
      </c>
      <c r="AY301" s="174" t="s">
        <v>149</v>
      </c>
    </row>
    <row r="302" spans="2:65" s="15" customFormat="1">
      <c r="B302" s="195"/>
      <c r="D302" s="173" t="s">
        <v>173</v>
      </c>
      <c r="E302" s="196" t="s">
        <v>5</v>
      </c>
      <c r="F302" s="197" t="s">
        <v>284</v>
      </c>
      <c r="H302" s="198">
        <v>168.226</v>
      </c>
      <c r="L302" s="195"/>
      <c r="M302" s="199"/>
      <c r="N302" s="200"/>
      <c r="O302" s="200"/>
      <c r="P302" s="200"/>
      <c r="Q302" s="200"/>
      <c r="R302" s="200"/>
      <c r="S302" s="200"/>
      <c r="T302" s="201"/>
      <c r="AT302" s="196" t="s">
        <v>173</v>
      </c>
      <c r="AU302" s="196" t="s">
        <v>82</v>
      </c>
      <c r="AV302" s="15" t="s">
        <v>161</v>
      </c>
      <c r="AW302" s="15" t="s">
        <v>36</v>
      </c>
      <c r="AX302" s="15" t="s">
        <v>73</v>
      </c>
      <c r="AY302" s="196" t="s">
        <v>149</v>
      </c>
    </row>
    <row r="303" spans="2:65" s="14" customFormat="1">
      <c r="B303" s="188"/>
      <c r="D303" s="173" t="s">
        <v>173</v>
      </c>
      <c r="E303" s="189" t="s">
        <v>5</v>
      </c>
      <c r="F303" s="190" t="s">
        <v>194</v>
      </c>
      <c r="H303" s="191">
        <v>1734.231</v>
      </c>
      <c r="L303" s="188"/>
      <c r="M303" s="192"/>
      <c r="N303" s="193"/>
      <c r="O303" s="193"/>
      <c r="P303" s="193"/>
      <c r="Q303" s="193"/>
      <c r="R303" s="193"/>
      <c r="S303" s="193"/>
      <c r="T303" s="194"/>
      <c r="AT303" s="189" t="s">
        <v>173</v>
      </c>
      <c r="AU303" s="189" t="s">
        <v>82</v>
      </c>
      <c r="AV303" s="14" t="s">
        <v>156</v>
      </c>
      <c r="AW303" s="14" t="s">
        <v>36</v>
      </c>
      <c r="AX303" s="14" t="s">
        <v>80</v>
      </c>
      <c r="AY303" s="189" t="s">
        <v>149</v>
      </c>
    </row>
    <row r="304" spans="2:65" s="1" customFormat="1" ht="25.5" customHeight="1">
      <c r="B304" s="160"/>
      <c r="C304" s="161" t="s">
        <v>355</v>
      </c>
      <c r="D304" s="161" t="s">
        <v>151</v>
      </c>
      <c r="E304" s="162" t="s">
        <v>408</v>
      </c>
      <c r="F304" s="163" t="s">
        <v>409</v>
      </c>
      <c r="G304" s="164" t="s">
        <v>268</v>
      </c>
      <c r="H304" s="165">
        <v>597.15</v>
      </c>
      <c r="I304" s="166"/>
      <c r="J304" s="166">
        <f>ROUND(I304*H304,2)</f>
        <v>0</v>
      </c>
      <c r="K304" s="163" t="s">
        <v>155</v>
      </c>
      <c r="L304" s="39"/>
      <c r="M304" s="167" t="s">
        <v>5</v>
      </c>
      <c r="N304" s="168" t="s">
        <v>44</v>
      </c>
      <c r="O304" s="169">
        <v>0.29899999999999999</v>
      </c>
      <c r="P304" s="169">
        <f>O304*H304</f>
        <v>178.54784999999998</v>
      </c>
      <c r="Q304" s="169">
        <v>0</v>
      </c>
      <c r="R304" s="169">
        <f>Q304*H304</f>
        <v>0</v>
      </c>
      <c r="S304" s="169">
        <v>0</v>
      </c>
      <c r="T304" s="170">
        <f>S304*H304</f>
        <v>0</v>
      </c>
      <c r="AR304" s="25" t="s">
        <v>156</v>
      </c>
      <c r="AT304" s="25" t="s">
        <v>151</v>
      </c>
      <c r="AU304" s="25" t="s">
        <v>82</v>
      </c>
      <c r="AY304" s="25" t="s">
        <v>149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25" t="s">
        <v>80</v>
      </c>
      <c r="BK304" s="171">
        <f>ROUND(I304*H304,2)</f>
        <v>0</v>
      </c>
      <c r="BL304" s="25" t="s">
        <v>156</v>
      </c>
      <c r="BM304" s="25" t="s">
        <v>887</v>
      </c>
    </row>
    <row r="305" spans="2:65" s="13" customFormat="1">
      <c r="B305" s="182"/>
      <c r="D305" s="173" t="s">
        <v>173</v>
      </c>
      <c r="E305" s="183" t="s">
        <v>5</v>
      </c>
      <c r="F305" s="184" t="s">
        <v>187</v>
      </c>
      <c r="H305" s="183" t="s">
        <v>5</v>
      </c>
      <c r="L305" s="182"/>
      <c r="M305" s="185"/>
      <c r="N305" s="186"/>
      <c r="O305" s="186"/>
      <c r="P305" s="186"/>
      <c r="Q305" s="186"/>
      <c r="R305" s="186"/>
      <c r="S305" s="186"/>
      <c r="T305" s="187"/>
      <c r="AT305" s="183" t="s">
        <v>173</v>
      </c>
      <c r="AU305" s="183" t="s">
        <v>82</v>
      </c>
      <c r="AV305" s="13" t="s">
        <v>80</v>
      </c>
      <c r="AW305" s="13" t="s">
        <v>36</v>
      </c>
      <c r="AX305" s="13" t="s">
        <v>73</v>
      </c>
      <c r="AY305" s="183" t="s">
        <v>149</v>
      </c>
    </row>
    <row r="306" spans="2:65" s="13" customFormat="1">
      <c r="B306" s="182"/>
      <c r="D306" s="173" t="s">
        <v>173</v>
      </c>
      <c r="E306" s="183" t="s">
        <v>5</v>
      </c>
      <c r="F306" s="184" t="s">
        <v>281</v>
      </c>
      <c r="H306" s="183" t="s">
        <v>5</v>
      </c>
      <c r="L306" s="182"/>
      <c r="M306" s="185"/>
      <c r="N306" s="186"/>
      <c r="O306" s="186"/>
      <c r="P306" s="186"/>
      <c r="Q306" s="186"/>
      <c r="R306" s="186"/>
      <c r="S306" s="186"/>
      <c r="T306" s="187"/>
      <c r="AT306" s="183" t="s">
        <v>173</v>
      </c>
      <c r="AU306" s="183" t="s">
        <v>82</v>
      </c>
      <c r="AV306" s="13" t="s">
        <v>80</v>
      </c>
      <c r="AW306" s="13" t="s">
        <v>36</v>
      </c>
      <c r="AX306" s="13" t="s">
        <v>73</v>
      </c>
      <c r="AY306" s="183" t="s">
        <v>149</v>
      </c>
    </row>
    <row r="307" spans="2:65" s="13" customFormat="1">
      <c r="B307" s="182"/>
      <c r="D307" s="173" t="s">
        <v>173</v>
      </c>
      <c r="E307" s="183" t="s">
        <v>5</v>
      </c>
      <c r="F307" s="184" t="s">
        <v>200</v>
      </c>
      <c r="H307" s="183" t="s">
        <v>5</v>
      </c>
      <c r="L307" s="182"/>
      <c r="M307" s="185"/>
      <c r="N307" s="186"/>
      <c r="O307" s="186"/>
      <c r="P307" s="186"/>
      <c r="Q307" s="186"/>
      <c r="R307" s="186"/>
      <c r="S307" s="186"/>
      <c r="T307" s="187"/>
      <c r="AT307" s="183" t="s">
        <v>173</v>
      </c>
      <c r="AU307" s="183" t="s">
        <v>82</v>
      </c>
      <c r="AV307" s="13" t="s">
        <v>80</v>
      </c>
      <c r="AW307" s="13" t="s">
        <v>36</v>
      </c>
      <c r="AX307" s="13" t="s">
        <v>73</v>
      </c>
      <c r="AY307" s="183" t="s">
        <v>149</v>
      </c>
    </row>
    <row r="308" spans="2:65" s="12" customFormat="1">
      <c r="B308" s="172"/>
      <c r="D308" s="173" t="s">
        <v>173</v>
      </c>
      <c r="E308" s="174" t="s">
        <v>5</v>
      </c>
      <c r="F308" s="175" t="s">
        <v>888</v>
      </c>
      <c r="H308" s="176">
        <v>532.6</v>
      </c>
      <c r="L308" s="172"/>
      <c r="M308" s="177"/>
      <c r="N308" s="178"/>
      <c r="O308" s="178"/>
      <c r="P308" s="178"/>
      <c r="Q308" s="178"/>
      <c r="R308" s="178"/>
      <c r="S308" s="178"/>
      <c r="T308" s="179"/>
      <c r="AT308" s="174" t="s">
        <v>173</v>
      </c>
      <c r="AU308" s="174" t="s">
        <v>82</v>
      </c>
      <c r="AV308" s="12" t="s">
        <v>82</v>
      </c>
      <c r="AW308" s="12" t="s">
        <v>36</v>
      </c>
      <c r="AX308" s="12" t="s">
        <v>73</v>
      </c>
      <c r="AY308" s="174" t="s">
        <v>149</v>
      </c>
    </row>
    <row r="309" spans="2:65" s="12" customFormat="1">
      <c r="B309" s="172"/>
      <c r="D309" s="173" t="s">
        <v>173</v>
      </c>
      <c r="E309" s="174" t="s">
        <v>5</v>
      </c>
      <c r="F309" s="175" t="s">
        <v>889</v>
      </c>
      <c r="H309" s="176">
        <v>8.81</v>
      </c>
      <c r="L309" s="172"/>
      <c r="M309" s="177"/>
      <c r="N309" s="178"/>
      <c r="O309" s="178"/>
      <c r="P309" s="178"/>
      <c r="Q309" s="178"/>
      <c r="R309" s="178"/>
      <c r="S309" s="178"/>
      <c r="T309" s="179"/>
      <c r="AT309" s="174" t="s">
        <v>173</v>
      </c>
      <c r="AU309" s="174" t="s">
        <v>82</v>
      </c>
      <c r="AV309" s="12" t="s">
        <v>82</v>
      </c>
      <c r="AW309" s="12" t="s">
        <v>36</v>
      </c>
      <c r="AX309" s="12" t="s">
        <v>73</v>
      </c>
      <c r="AY309" s="174" t="s">
        <v>149</v>
      </c>
    </row>
    <row r="310" spans="2:65" s="15" customFormat="1">
      <c r="B310" s="195"/>
      <c r="D310" s="173" t="s">
        <v>173</v>
      </c>
      <c r="E310" s="196" t="s">
        <v>5</v>
      </c>
      <c r="F310" s="197" t="s">
        <v>284</v>
      </c>
      <c r="H310" s="198">
        <v>541.41</v>
      </c>
      <c r="L310" s="195"/>
      <c r="M310" s="199"/>
      <c r="N310" s="200"/>
      <c r="O310" s="200"/>
      <c r="P310" s="200"/>
      <c r="Q310" s="200"/>
      <c r="R310" s="200"/>
      <c r="S310" s="200"/>
      <c r="T310" s="201"/>
      <c r="AT310" s="196" t="s">
        <v>173</v>
      </c>
      <c r="AU310" s="196" t="s">
        <v>82</v>
      </c>
      <c r="AV310" s="15" t="s">
        <v>161</v>
      </c>
      <c r="AW310" s="15" t="s">
        <v>36</v>
      </c>
      <c r="AX310" s="15" t="s">
        <v>73</v>
      </c>
      <c r="AY310" s="196" t="s">
        <v>149</v>
      </c>
    </row>
    <row r="311" spans="2:65" s="13" customFormat="1">
      <c r="B311" s="182"/>
      <c r="D311" s="173" t="s">
        <v>173</v>
      </c>
      <c r="E311" s="183" t="s">
        <v>5</v>
      </c>
      <c r="F311" s="184" t="s">
        <v>192</v>
      </c>
      <c r="H311" s="183" t="s">
        <v>5</v>
      </c>
      <c r="L311" s="182"/>
      <c r="M311" s="185"/>
      <c r="N311" s="186"/>
      <c r="O311" s="186"/>
      <c r="P311" s="186"/>
      <c r="Q311" s="186"/>
      <c r="R311" s="186"/>
      <c r="S311" s="186"/>
      <c r="T311" s="187"/>
      <c r="AT311" s="183" t="s">
        <v>173</v>
      </c>
      <c r="AU311" s="183" t="s">
        <v>82</v>
      </c>
      <c r="AV311" s="13" t="s">
        <v>80</v>
      </c>
      <c r="AW311" s="13" t="s">
        <v>36</v>
      </c>
      <c r="AX311" s="13" t="s">
        <v>73</v>
      </c>
      <c r="AY311" s="183" t="s">
        <v>149</v>
      </c>
    </row>
    <row r="312" spans="2:65" s="12" customFormat="1">
      <c r="B312" s="172"/>
      <c r="D312" s="173" t="s">
        <v>173</v>
      </c>
      <c r="E312" s="174" t="s">
        <v>5</v>
      </c>
      <c r="F312" s="175" t="s">
        <v>890</v>
      </c>
      <c r="H312" s="176">
        <v>55.74</v>
      </c>
      <c r="L312" s="172"/>
      <c r="M312" s="177"/>
      <c r="N312" s="178"/>
      <c r="O312" s="178"/>
      <c r="P312" s="178"/>
      <c r="Q312" s="178"/>
      <c r="R312" s="178"/>
      <c r="S312" s="178"/>
      <c r="T312" s="179"/>
      <c r="AT312" s="174" t="s">
        <v>173</v>
      </c>
      <c r="AU312" s="174" t="s">
        <v>82</v>
      </c>
      <c r="AV312" s="12" t="s">
        <v>82</v>
      </c>
      <c r="AW312" s="12" t="s">
        <v>36</v>
      </c>
      <c r="AX312" s="12" t="s">
        <v>73</v>
      </c>
      <c r="AY312" s="174" t="s">
        <v>149</v>
      </c>
    </row>
    <row r="313" spans="2:65" s="14" customFormat="1">
      <c r="B313" s="188"/>
      <c r="D313" s="173" t="s">
        <v>173</v>
      </c>
      <c r="E313" s="189" t="s">
        <v>5</v>
      </c>
      <c r="F313" s="190" t="s">
        <v>194</v>
      </c>
      <c r="H313" s="191">
        <v>597.15</v>
      </c>
      <c r="L313" s="188"/>
      <c r="M313" s="192"/>
      <c r="N313" s="193"/>
      <c r="O313" s="193"/>
      <c r="P313" s="193"/>
      <c r="Q313" s="193"/>
      <c r="R313" s="193"/>
      <c r="S313" s="193"/>
      <c r="T313" s="194"/>
      <c r="AT313" s="189" t="s">
        <v>173</v>
      </c>
      <c r="AU313" s="189" t="s">
        <v>82</v>
      </c>
      <c r="AV313" s="14" t="s">
        <v>156</v>
      </c>
      <c r="AW313" s="14" t="s">
        <v>36</v>
      </c>
      <c r="AX313" s="14" t="s">
        <v>80</v>
      </c>
      <c r="AY313" s="189" t="s">
        <v>149</v>
      </c>
    </row>
    <row r="314" spans="2:65" s="1" customFormat="1" ht="16.5" customHeight="1">
      <c r="B314" s="160"/>
      <c r="C314" s="202" t="s">
        <v>359</v>
      </c>
      <c r="D314" s="202" t="s">
        <v>415</v>
      </c>
      <c r="E314" s="203" t="s">
        <v>416</v>
      </c>
      <c r="F314" s="204" t="s">
        <v>417</v>
      </c>
      <c r="G314" s="205" t="s">
        <v>400</v>
      </c>
      <c r="H314" s="206">
        <v>1176.68</v>
      </c>
      <c r="I314" s="207"/>
      <c r="J314" s="207">
        <f>ROUND(I314*H314,2)</f>
        <v>0</v>
      </c>
      <c r="K314" s="204" t="s">
        <v>155</v>
      </c>
      <c r="L314" s="208"/>
      <c r="M314" s="209" t="s">
        <v>5</v>
      </c>
      <c r="N314" s="210" t="s">
        <v>44</v>
      </c>
      <c r="O314" s="169">
        <v>0</v>
      </c>
      <c r="P314" s="169">
        <f>O314*H314</f>
        <v>0</v>
      </c>
      <c r="Q314" s="169">
        <v>1</v>
      </c>
      <c r="R314" s="169">
        <f>Q314*H314</f>
        <v>1176.68</v>
      </c>
      <c r="S314" s="169">
        <v>0</v>
      </c>
      <c r="T314" s="170">
        <f>S314*H314</f>
        <v>0</v>
      </c>
      <c r="AR314" s="25" t="s">
        <v>195</v>
      </c>
      <c r="AT314" s="25" t="s">
        <v>415</v>
      </c>
      <c r="AU314" s="25" t="s">
        <v>82</v>
      </c>
      <c r="AY314" s="25" t="s">
        <v>149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25" t="s">
        <v>80</v>
      </c>
      <c r="BK314" s="171">
        <f>ROUND(I314*H314,2)</f>
        <v>0</v>
      </c>
      <c r="BL314" s="25" t="s">
        <v>156</v>
      </c>
      <c r="BM314" s="25" t="s">
        <v>891</v>
      </c>
    </row>
    <row r="315" spans="2:65" s="1" customFormat="1" ht="27">
      <c r="B315" s="39"/>
      <c r="D315" s="173" t="s">
        <v>179</v>
      </c>
      <c r="F315" s="180" t="s">
        <v>419</v>
      </c>
      <c r="L315" s="39"/>
      <c r="M315" s="181"/>
      <c r="N315" s="40"/>
      <c r="O315" s="40"/>
      <c r="P315" s="40"/>
      <c r="Q315" s="40"/>
      <c r="R315" s="40"/>
      <c r="S315" s="40"/>
      <c r="T315" s="68"/>
      <c r="AT315" s="25" t="s">
        <v>179</v>
      </c>
      <c r="AU315" s="25" t="s">
        <v>82</v>
      </c>
    </row>
    <row r="316" spans="2:65" s="12" customFormat="1">
      <c r="B316" s="172"/>
      <c r="D316" s="173" t="s">
        <v>173</v>
      </c>
      <c r="E316" s="174" t="s">
        <v>5</v>
      </c>
      <c r="F316" s="175" t="s">
        <v>892</v>
      </c>
      <c r="H316" s="176">
        <v>1065.2</v>
      </c>
      <c r="L316" s="172"/>
      <c r="M316" s="177"/>
      <c r="N316" s="178"/>
      <c r="O316" s="178"/>
      <c r="P316" s="178"/>
      <c r="Q316" s="178"/>
      <c r="R316" s="178"/>
      <c r="S316" s="178"/>
      <c r="T316" s="179"/>
      <c r="AT316" s="174" t="s">
        <v>173</v>
      </c>
      <c r="AU316" s="174" t="s">
        <v>82</v>
      </c>
      <c r="AV316" s="12" t="s">
        <v>82</v>
      </c>
      <c r="AW316" s="12" t="s">
        <v>36</v>
      </c>
      <c r="AX316" s="12" t="s">
        <v>73</v>
      </c>
      <c r="AY316" s="174" t="s">
        <v>149</v>
      </c>
    </row>
    <row r="317" spans="2:65" s="12" customFormat="1">
      <c r="B317" s="172"/>
      <c r="D317" s="173" t="s">
        <v>173</v>
      </c>
      <c r="E317" s="174" t="s">
        <v>5</v>
      </c>
      <c r="F317" s="175" t="s">
        <v>893</v>
      </c>
      <c r="H317" s="176">
        <v>111.48</v>
      </c>
      <c r="L317" s="172"/>
      <c r="M317" s="177"/>
      <c r="N317" s="178"/>
      <c r="O317" s="178"/>
      <c r="P317" s="178"/>
      <c r="Q317" s="178"/>
      <c r="R317" s="178"/>
      <c r="S317" s="178"/>
      <c r="T317" s="179"/>
      <c r="AT317" s="174" t="s">
        <v>173</v>
      </c>
      <c r="AU317" s="174" t="s">
        <v>82</v>
      </c>
      <c r="AV317" s="12" t="s">
        <v>82</v>
      </c>
      <c r="AW317" s="12" t="s">
        <v>36</v>
      </c>
      <c r="AX317" s="12" t="s">
        <v>73</v>
      </c>
      <c r="AY317" s="174" t="s">
        <v>149</v>
      </c>
    </row>
    <row r="318" spans="2:65" s="14" customFormat="1">
      <c r="B318" s="188"/>
      <c r="D318" s="173" t="s">
        <v>173</v>
      </c>
      <c r="E318" s="189" t="s">
        <v>5</v>
      </c>
      <c r="F318" s="190" t="s">
        <v>194</v>
      </c>
      <c r="H318" s="191">
        <v>1176.68</v>
      </c>
      <c r="L318" s="188"/>
      <c r="M318" s="192"/>
      <c r="N318" s="193"/>
      <c r="O318" s="193"/>
      <c r="P318" s="193"/>
      <c r="Q318" s="193"/>
      <c r="R318" s="193"/>
      <c r="S318" s="193"/>
      <c r="T318" s="194"/>
      <c r="AT318" s="189" t="s">
        <v>173</v>
      </c>
      <c r="AU318" s="189" t="s">
        <v>82</v>
      </c>
      <c r="AV318" s="14" t="s">
        <v>156</v>
      </c>
      <c r="AW318" s="14" t="s">
        <v>36</v>
      </c>
      <c r="AX318" s="14" t="s">
        <v>80</v>
      </c>
      <c r="AY318" s="189" t="s">
        <v>149</v>
      </c>
    </row>
    <row r="319" spans="2:65" s="1" customFormat="1" ht="38.25" customHeight="1">
      <c r="B319" s="160"/>
      <c r="C319" s="161" t="s">
        <v>364</v>
      </c>
      <c r="D319" s="161" t="s">
        <v>151</v>
      </c>
      <c r="E319" s="162" t="s">
        <v>423</v>
      </c>
      <c r="F319" s="163" t="s">
        <v>424</v>
      </c>
      <c r="G319" s="164" t="s">
        <v>268</v>
      </c>
      <c r="H319" s="165">
        <v>181.85</v>
      </c>
      <c r="I319" s="166"/>
      <c r="J319" s="166">
        <f>ROUND(I319*H319,2)</f>
        <v>0</v>
      </c>
      <c r="K319" s="163" t="s">
        <v>155</v>
      </c>
      <c r="L319" s="39"/>
      <c r="M319" s="167" t="s">
        <v>5</v>
      </c>
      <c r="N319" s="168" t="s">
        <v>44</v>
      </c>
      <c r="O319" s="169">
        <v>0.28599999999999998</v>
      </c>
      <c r="P319" s="169">
        <f>O319*H319</f>
        <v>52.009099999999997</v>
      </c>
      <c r="Q319" s="169">
        <v>0</v>
      </c>
      <c r="R319" s="169">
        <f>Q319*H319</f>
        <v>0</v>
      </c>
      <c r="S319" s="169">
        <v>0</v>
      </c>
      <c r="T319" s="170">
        <f>S319*H319</f>
        <v>0</v>
      </c>
      <c r="AR319" s="25" t="s">
        <v>156</v>
      </c>
      <c r="AT319" s="25" t="s">
        <v>151</v>
      </c>
      <c r="AU319" s="25" t="s">
        <v>82</v>
      </c>
      <c r="AY319" s="25" t="s">
        <v>149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25" t="s">
        <v>80</v>
      </c>
      <c r="BK319" s="171">
        <f>ROUND(I319*H319,2)</f>
        <v>0</v>
      </c>
      <c r="BL319" s="25" t="s">
        <v>156</v>
      </c>
      <c r="BM319" s="25" t="s">
        <v>894</v>
      </c>
    </row>
    <row r="320" spans="2:65" s="13" customFormat="1">
      <c r="B320" s="182"/>
      <c r="D320" s="173" t="s">
        <v>173</v>
      </c>
      <c r="E320" s="183" t="s">
        <v>5</v>
      </c>
      <c r="F320" s="184" t="s">
        <v>187</v>
      </c>
      <c r="H320" s="183" t="s">
        <v>5</v>
      </c>
      <c r="L320" s="182"/>
      <c r="M320" s="185"/>
      <c r="N320" s="186"/>
      <c r="O320" s="186"/>
      <c r="P320" s="186"/>
      <c r="Q320" s="186"/>
      <c r="R320" s="186"/>
      <c r="S320" s="186"/>
      <c r="T320" s="187"/>
      <c r="AT320" s="183" t="s">
        <v>173</v>
      </c>
      <c r="AU320" s="183" t="s">
        <v>82</v>
      </c>
      <c r="AV320" s="13" t="s">
        <v>80</v>
      </c>
      <c r="AW320" s="13" t="s">
        <v>36</v>
      </c>
      <c r="AX320" s="13" t="s">
        <v>73</v>
      </c>
      <c r="AY320" s="183" t="s">
        <v>149</v>
      </c>
    </row>
    <row r="321" spans="2:65" s="13" customFormat="1">
      <c r="B321" s="182"/>
      <c r="D321" s="173" t="s">
        <v>173</v>
      </c>
      <c r="E321" s="183" t="s">
        <v>5</v>
      </c>
      <c r="F321" s="184" t="s">
        <v>281</v>
      </c>
      <c r="H321" s="183" t="s">
        <v>5</v>
      </c>
      <c r="L321" s="182"/>
      <c r="M321" s="185"/>
      <c r="N321" s="186"/>
      <c r="O321" s="186"/>
      <c r="P321" s="186"/>
      <c r="Q321" s="186"/>
      <c r="R321" s="186"/>
      <c r="S321" s="186"/>
      <c r="T321" s="187"/>
      <c r="AT321" s="183" t="s">
        <v>173</v>
      </c>
      <c r="AU321" s="183" t="s">
        <v>82</v>
      </c>
      <c r="AV321" s="13" t="s">
        <v>80</v>
      </c>
      <c r="AW321" s="13" t="s">
        <v>36</v>
      </c>
      <c r="AX321" s="13" t="s">
        <v>73</v>
      </c>
      <c r="AY321" s="183" t="s">
        <v>149</v>
      </c>
    </row>
    <row r="322" spans="2:65" s="12" customFormat="1">
      <c r="B322" s="172"/>
      <c r="D322" s="173" t="s">
        <v>173</v>
      </c>
      <c r="E322" s="174" t="s">
        <v>5</v>
      </c>
      <c r="F322" s="175" t="s">
        <v>895</v>
      </c>
      <c r="H322" s="176">
        <v>161.44</v>
      </c>
      <c r="L322" s="172"/>
      <c r="M322" s="177"/>
      <c r="N322" s="178"/>
      <c r="O322" s="178"/>
      <c r="P322" s="178"/>
      <c r="Q322" s="178"/>
      <c r="R322" s="178"/>
      <c r="S322" s="178"/>
      <c r="T322" s="179"/>
      <c r="AT322" s="174" t="s">
        <v>173</v>
      </c>
      <c r="AU322" s="174" t="s">
        <v>82</v>
      </c>
      <c r="AV322" s="12" t="s">
        <v>82</v>
      </c>
      <c r="AW322" s="12" t="s">
        <v>36</v>
      </c>
      <c r="AX322" s="12" t="s">
        <v>73</v>
      </c>
      <c r="AY322" s="174" t="s">
        <v>149</v>
      </c>
    </row>
    <row r="323" spans="2:65" s="12" customFormat="1">
      <c r="B323" s="172"/>
      <c r="D323" s="173" t="s">
        <v>173</v>
      </c>
      <c r="E323" s="174" t="s">
        <v>5</v>
      </c>
      <c r="F323" s="175" t="s">
        <v>896</v>
      </c>
      <c r="H323" s="176">
        <v>20.41</v>
      </c>
      <c r="L323" s="172"/>
      <c r="M323" s="177"/>
      <c r="N323" s="178"/>
      <c r="O323" s="178"/>
      <c r="P323" s="178"/>
      <c r="Q323" s="178"/>
      <c r="R323" s="178"/>
      <c r="S323" s="178"/>
      <c r="T323" s="179"/>
      <c r="AT323" s="174" t="s">
        <v>173</v>
      </c>
      <c r="AU323" s="174" t="s">
        <v>82</v>
      </c>
      <c r="AV323" s="12" t="s">
        <v>82</v>
      </c>
      <c r="AW323" s="12" t="s">
        <v>36</v>
      </c>
      <c r="AX323" s="12" t="s">
        <v>73</v>
      </c>
      <c r="AY323" s="174" t="s">
        <v>149</v>
      </c>
    </row>
    <row r="324" spans="2:65" s="14" customFormat="1">
      <c r="B324" s="188"/>
      <c r="D324" s="173" t="s">
        <v>173</v>
      </c>
      <c r="E324" s="189" t="s">
        <v>5</v>
      </c>
      <c r="F324" s="190" t="s">
        <v>194</v>
      </c>
      <c r="H324" s="191">
        <v>181.85</v>
      </c>
      <c r="L324" s="188"/>
      <c r="M324" s="192"/>
      <c r="N324" s="193"/>
      <c r="O324" s="193"/>
      <c r="P324" s="193"/>
      <c r="Q324" s="193"/>
      <c r="R324" s="193"/>
      <c r="S324" s="193"/>
      <c r="T324" s="194"/>
      <c r="AT324" s="189" t="s">
        <v>173</v>
      </c>
      <c r="AU324" s="189" t="s">
        <v>82</v>
      </c>
      <c r="AV324" s="14" t="s">
        <v>156</v>
      </c>
      <c r="AW324" s="14" t="s">
        <v>36</v>
      </c>
      <c r="AX324" s="14" t="s">
        <v>80</v>
      </c>
      <c r="AY324" s="189" t="s">
        <v>149</v>
      </c>
    </row>
    <row r="325" spans="2:65" s="1" customFormat="1" ht="16.5" customHeight="1">
      <c r="B325" s="160"/>
      <c r="C325" s="202" t="s">
        <v>372</v>
      </c>
      <c r="D325" s="202" t="s">
        <v>415</v>
      </c>
      <c r="E325" s="203" t="s">
        <v>429</v>
      </c>
      <c r="F325" s="204" t="s">
        <v>430</v>
      </c>
      <c r="G325" s="205" t="s">
        <v>400</v>
      </c>
      <c r="H325" s="206">
        <v>363.7</v>
      </c>
      <c r="I325" s="207"/>
      <c r="J325" s="207">
        <f>ROUND(I325*H325,2)</f>
        <v>0</v>
      </c>
      <c r="K325" s="204" t="s">
        <v>155</v>
      </c>
      <c r="L325" s="208"/>
      <c r="M325" s="209" t="s">
        <v>5</v>
      </c>
      <c r="N325" s="210" t="s">
        <v>44</v>
      </c>
      <c r="O325" s="169">
        <v>0</v>
      </c>
      <c r="P325" s="169">
        <f>O325*H325</f>
        <v>0</v>
      </c>
      <c r="Q325" s="169">
        <v>1</v>
      </c>
      <c r="R325" s="169">
        <f>Q325*H325</f>
        <v>363.7</v>
      </c>
      <c r="S325" s="169">
        <v>0</v>
      </c>
      <c r="T325" s="170">
        <f>S325*H325</f>
        <v>0</v>
      </c>
      <c r="AR325" s="25" t="s">
        <v>195</v>
      </c>
      <c r="AT325" s="25" t="s">
        <v>415</v>
      </c>
      <c r="AU325" s="25" t="s">
        <v>82</v>
      </c>
      <c r="AY325" s="25" t="s">
        <v>149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25" t="s">
        <v>80</v>
      </c>
      <c r="BK325" s="171">
        <f>ROUND(I325*H325,2)</f>
        <v>0</v>
      </c>
      <c r="BL325" s="25" t="s">
        <v>156</v>
      </c>
      <c r="BM325" s="25" t="s">
        <v>897</v>
      </c>
    </row>
    <row r="326" spans="2:65" s="1" customFormat="1" ht="27">
      <c r="B326" s="39"/>
      <c r="D326" s="173" t="s">
        <v>179</v>
      </c>
      <c r="F326" s="180" t="s">
        <v>432</v>
      </c>
      <c r="L326" s="39"/>
      <c r="M326" s="181"/>
      <c r="N326" s="40"/>
      <c r="O326" s="40"/>
      <c r="P326" s="40"/>
      <c r="Q326" s="40"/>
      <c r="R326" s="40"/>
      <c r="S326" s="40"/>
      <c r="T326" s="68"/>
      <c r="AT326" s="25" t="s">
        <v>179</v>
      </c>
      <c r="AU326" s="25" t="s">
        <v>82</v>
      </c>
    </row>
    <row r="327" spans="2:65" s="12" customFormat="1">
      <c r="B327" s="172"/>
      <c r="D327" s="173" t="s">
        <v>173</v>
      </c>
      <c r="F327" s="175" t="s">
        <v>898</v>
      </c>
      <c r="H327" s="176">
        <v>363.7</v>
      </c>
      <c r="L327" s="172"/>
      <c r="M327" s="177"/>
      <c r="N327" s="178"/>
      <c r="O327" s="178"/>
      <c r="P327" s="178"/>
      <c r="Q327" s="178"/>
      <c r="R327" s="178"/>
      <c r="S327" s="178"/>
      <c r="T327" s="179"/>
      <c r="AT327" s="174" t="s">
        <v>173</v>
      </c>
      <c r="AU327" s="174" t="s">
        <v>82</v>
      </c>
      <c r="AV327" s="12" t="s">
        <v>82</v>
      </c>
      <c r="AW327" s="12" t="s">
        <v>6</v>
      </c>
      <c r="AX327" s="12" t="s">
        <v>80</v>
      </c>
      <c r="AY327" s="174" t="s">
        <v>149</v>
      </c>
    </row>
    <row r="328" spans="2:65" s="1" customFormat="1" ht="38.25" customHeight="1">
      <c r="B328" s="160"/>
      <c r="C328" s="161" t="s">
        <v>379</v>
      </c>
      <c r="D328" s="161" t="s">
        <v>151</v>
      </c>
      <c r="E328" s="162" t="s">
        <v>435</v>
      </c>
      <c r="F328" s="163" t="s">
        <v>436</v>
      </c>
      <c r="G328" s="164" t="s">
        <v>171</v>
      </c>
      <c r="H328" s="165">
        <v>12.3</v>
      </c>
      <c r="I328" s="166"/>
      <c r="J328" s="166">
        <f>ROUND(I328*H328,2)</f>
        <v>0</v>
      </c>
      <c r="K328" s="163" t="s">
        <v>155</v>
      </c>
      <c r="L328" s="39"/>
      <c r="M328" s="167" t="s">
        <v>5</v>
      </c>
      <c r="N328" s="168" t="s">
        <v>44</v>
      </c>
      <c r="O328" s="169">
        <v>9.5000000000000001E-2</v>
      </c>
      <c r="P328" s="169">
        <f>O328*H328</f>
        <v>1.1685000000000001</v>
      </c>
      <c r="Q328" s="169">
        <v>0</v>
      </c>
      <c r="R328" s="169">
        <f>Q328*H328</f>
        <v>0</v>
      </c>
      <c r="S328" s="169">
        <v>0</v>
      </c>
      <c r="T328" s="170">
        <f>S328*H328</f>
        <v>0</v>
      </c>
      <c r="AR328" s="25" t="s">
        <v>156</v>
      </c>
      <c r="AT328" s="25" t="s">
        <v>151</v>
      </c>
      <c r="AU328" s="25" t="s">
        <v>82</v>
      </c>
      <c r="AY328" s="25" t="s">
        <v>149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25" t="s">
        <v>80</v>
      </c>
      <c r="BK328" s="171">
        <f>ROUND(I328*H328,2)</f>
        <v>0</v>
      </c>
      <c r="BL328" s="25" t="s">
        <v>156</v>
      </c>
      <c r="BM328" s="25" t="s">
        <v>899</v>
      </c>
    </row>
    <row r="329" spans="2:65" s="12" customFormat="1">
      <c r="B329" s="172"/>
      <c r="D329" s="173" t="s">
        <v>173</v>
      </c>
      <c r="E329" s="174" t="s">
        <v>5</v>
      </c>
      <c r="F329" s="175" t="s">
        <v>900</v>
      </c>
      <c r="H329" s="176">
        <v>12.3</v>
      </c>
      <c r="L329" s="172"/>
      <c r="M329" s="177"/>
      <c r="N329" s="178"/>
      <c r="O329" s="178"/>
      <c r="P329" s="178"/>
      <c r="Q329" s="178"/>
      <c r="R329" s="178"/>
      <c r="S329" s="178"/>
      <c r="T329" s="179"/>
      <c r="AT329" s="174" t="s">
        <v>173</v>
      </c>
      <c r="AU329" s="174" t="s">
        <v>82</v>
      </c>
      <c r="AV329" s="12" t="s">
        <v>82</v>
      </c>
      <c r="AW329" s="12" t="s">
        <v>36</v>
      </c>
      <c r="AX329" s="12" t="s">
        <v>80</v>
      </c>
      <c r="AY329" s="174" t="s">
        <v>149</v>
      </c>
    </row>
    <row r="330" spans="2:65" s="1" customFormat="1" ht="25.5" customHeight="1">
      <c r="B330" s="160"/>
      <c r="C330" s="161" t="s">
        <v>385</v>
      </c>
      <c r="D330" s="161" t="s">
        <v>151</v>
      </c>
      <c r="E330" s="162" t="s">
        <v>440</v>
      </c>
      <c r="F330" s="163" t="s">
        <v>441</v>
      </c>
      <c r="G330" s="164" t="s">
        <v>171</v>
      </c>
      <c r="H330" s="165">
        <v>6.7649999999999997</v>
      </c>
      <c r="I330" s="166"/>
      <c r="J330" s="166">
        <f>ROUND(I330*H330,2)</f>
        <v>0</v>
      </c>
      <c r="K330" s="163" t="s">
        <v>155</v>
      </c>
      <c r="L330" s="39"/>
      <c r="M330" s="167" t="s">
        <v>5</v>
      </c>
      <c r="N330" s="168" t="s">
        <v>44</v>
      </c>
      <c r="O330" s="169">
        <v>2.8000000000000001E-2</v>
      </c>
      <c r="P330" s="169">
        <f>O330*H330</f>
        <v>0.18942000000000001</v>
      </c>
      <c r="Q330" s="169">
        <v>0</v>
      </c>
      <c r="R330" s="169">
        <f>Q330*H330</f>
        <v>0</v>
      </c>
      <c r="S330" s="169">
        <v>0</v>
      </c>
      <c r="T330" s="170">
        <f>S330*H330</f>
        <v>0</v>
      </c>
      <c r="AR330" s="25" t="s">
        <v>156</v>
      </c>
      <c r="AT330" s="25" t="s">
        <v>151</v>
      </c>
      <c r="AU330" s="25" t="s">
        <v>82</v>
      </c>
      <c r="AY330" s="25" t="s">
        <v>149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25" t="s">
        <v>80</v>
      </c>
      <c r="BK330" s="171">
        <f>ROUND(I330*H330,2)</f>
        <v>0</v>
      </c>
      <c r="BL330" s="25" t="s">
        <v>156</v>
      </c>
      <c r="BM330" s="25" t="s">
        <v>901</v>
      </c>
    </row>
    <row r="331" spans="2:65" s="13" customFormat="1">
      <c r="B331" s="182"/>
      <c r="D331" s="173" t="s">
        <v>173</v>
      </c>
      <c r="E331" s="183" t="s">
        <v>5</v>
      </c>
      <c r="F331" s="184" t="s">
        <v>443</v>
      </c>
      <c r="H331" s="183" t="s">
        <v>5</v>
      </c>
      <c r="L331" s="182"/>
      <c r="M331" s="185"/>
      <c r="N331" s="186"/>
      <c r="O331" s="186"/>
      <c r="P331" s="186"/>
      <c r="Q331" s="186"/>
      <c r="R331" s="186"/>
      <c r="S331" s="186"/>
      <c r="T331" s="187"/>
      <c r="AT331" s="183" t="s">
        <v>173</v>
      </c>
      <c r="AU331" s="183" t="s">
        <v>82</v>
      </c>
      <c r="AV331" s="13" t="s">
        <v>80</v>
      </c>
      <c r="AW331" s="13" t="s">
        <v>36</v>
      </c>
      <c r="AX331" s="13" t="s">
        <v>73</v>
      </c>
      <c r="AY331" s="183" t="s">
        <v>149</v>
      </c>
    </row>
    <row r="332" spans="2:65" s="12" customFormat="1">
      <c r="B332" s="172"/>
      <c r="D332" s="173" t="s">
        <v>173</v>
      </c>
      <c r="E332" s="174" t="s">
        <v>5</v>
      </c>
      <c r="F332" s="175" t="s">
        <v>902</v>
      </c>
      <c r="H332" s="176">
        <v>6.7649999999999997</v>
      </c>
      <c r="L332" s="172"/>
      <c r="M332" s="177"/>
      <c r="N332" s="178"/>
      <c r="O332" s="178"/>
      <c r="P332" s="178"/>
      <c r="Q332" s="178"/>
      <c r="R332" s="178"/>
      <c r="S332" s="178"/>
      <c r="T332" s="179"/>
      <c r="AT332" s="174" t="s">
        <v>173</v>
      </c>
      <c r="AU332" s="174" t="s">
        <v>82</v>
      </c>
      <c r="AV332" s="12" t="s">
        <v>82</v>
      </c>
      <c r="AW332" s="12" t="s">
        <v>36</v>
      </c>
      <c r="AX332" s="12" t="s">
        <v>80</v>
      </c>
      <c r="AY332" s="174" t="s">
        <v>149</v>
      </c>
    </row>
    <row r="333" spans="2:65" s="1" customFormat="1" ht="25.5" customHeight="1">
      <c r="B333" s="160"/>
      <c r="C333" s="161" t="s">
        <v>391</v>
      </c>
      <c r="D333" s="161" t="s">
        <v>151</v>
      </c>
      <c r="E333" s="162" t="s">
        <v>446</v>
      </c>
      <c r="F333" s="163" t="s">
        <v>447</v>
      </c>
      <c r="G333" s="164" t="s">
        <v>171</v>
      </c>
      <c r="H333" s="165">
        <v>19.065000000000001</v>
      </c>
      <c r="I333" s="166"/>
      <c r="J333" s="166">
        <f>ROUND(I333*H333,2)</f>
        <v>0</v>
      </c>
      <c r="K333" s="163" t="s">
        <v>155</v>
      </c>
      <c r="L333" s="39"/>
      <c r="M333" s="167" t="s">
        <v>5</v>
      </c>
      <c r="N333" s="168" t="s">
        <v>44</v>
      </c>
      <c r="O333" s="169">
        <v>7.0000000000000001E-3</v>
      </c>
      <c r="P333" s="169">
        <f>O333*H333</f>
        <v>0.13345500000000002</v>
      </c>
      <c r="Q333" s="169">
        <v>0</v>
      </c>
      <c r="R333" s="169">
        <f>Q333*H333</f>
        <v>0</v>
      </c>
      <c r="S333" s="169">
        <v>0</v>
      </c>
      <c r="T333" s="170">
        <f>S333*H333</f>
        <v>0</v>
      </c>
      <c r="AR333" s="25" t="s">
        <v>156</v>
      </c>
      <c r="AT333" s="25" t="s">
        <v>151</v>
      </c>
      <c r="AU333" s="25" t="s">
        <v>82</v>
      </c>
      <c r="AY333" s="25" t="s">
        <v>149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25" t="s">
        <v>80</v>
      </c>
      <c r="BK333" s="171">
        <f>ROUND(I333*H333,2)</f>
        <v>0</v>
      </c>
      <c r="BL333" s="25" t="s">
        <v>156</v>
      </c>
      <c r="BM333" s="25" t="s">
        <v>903</v>
      </c>
    </row>
    <row r="334" spans="2:65" s="12" customFormat="1">
      <c r="B334" s="172"/>
      <c r="D334" s="173" t="s">
        <v>173</v>
      </c>
      <c r="E334" s="174" t="s">
        <v>5</v>
      </c>
      <c r="F334" s="175" t="s">
        <v>904</v>
      </c>
      <c r="H334" s="176">
        <v>19.065000000000001</v>
      </c>
      <c r="L334" s="172"/>
      <c r="M334" s="177"/>
      <c r="N334" s="178"/>
      <c r="O334" s="178"/>
      <c r="P334" s="178"/>
      <c r="Q334" s="178"/>
      <c r="R334" s="178"/>
      <c r="S334" s="178"/>
      <c r="T334" s="179"/>
      <c r="AT334" s="174" t="s">
        <v>173</v>
      </c>
      <c r="AU334" s="174" t="s">
        <v>82</v>
      </c>
      <c r="AV334" s="12" t="s">
        <v>82</v>
      </c>
      <c r="AW334" s="12" t="s">
        <v>36</v>
      </c>
      <c r="AX334" s="12" t="s">
        <v>80</v>
      </c>
      <c r="AY334" s="174" t="s">
        <v>149</v>
      </c>
    </row>
    <row r="335" spans="2:65" s="1" customFormat="1" ht="16.5" customHeight="1">
      <c r="B335" s="160"/>
      <c r="C335" s="202" t="s">
        <v>397</v>
      </c>
      <c r="D335" s="202" t="s">
        <v>415</v>
      </c>
      <c r="E335" s="203" t="s">
        <v>451</v>
      </c>
      <c r="F335" s="204" t="s">
        <v>452</v>
      </c>
      <c r="G335" s="205" t="s">
        <v>453</v>
      </c>
      <c r="H335" s="206">
        <v>0.38100000000000001</v>
      </c>
      <c r="I335" s="207"/>
      <c r="J335" s="207">
        <f>ROUND(I335*H335,2)</f>
        <v>0</v>
      </c>
      <c r="K335" s="204" t="s">
        <v>155</v>
      </c>
      <c r="L335" s="208"/>
      <c r="M335" s="209" t="s">
        <v>5</v>
      </c>
      <c r="N335" s="210" t="s">
        <v>44</v>
      </c>
      <c r="O335" s="169">
        <v>0</v>
      </c>
      <c r="P335" s="169">
        <f>O335*H335</f>
        <v>0</v>
      </c>
      <c r="Q335" s="169">
        <v>1E-3</v>
      </c>
      <c r="R335" s="169">
        <f>Q335*H335</f>
        <v>3.8099999999999999E-4</v>
      </c>
      <c r="S335" s="169">
        <v>0</v>
      </c>
      <c r="T335" s="170">
        <f>S335*H335</f>
        <v>0</v>
      </c>
      <c r="AR335" s="25" t="s">
        <v>195</v>
      </c>
      <c r="AT335" s="25" t="s">
        <v>415</v>
      </c>
      <c r="AU335" s="25" t="s">
        <v>82</v>
      </c>
      <c r="AY335" s="25" t="s">
        <v>149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25" t="s">
        <v>80</v>
      </c>
      <c r="BK335" s="171">
        <f>ROUND(I335*H335,2)</f>
        <v>0</v>
      </c>
      <c r="BL335" s="25" t="s">
        <v>156</v>
      </c>
      <c r="BM335" s="25" t="s">
        <v>905</v>
      </c>
    </row>
    <row r="336" spans="2:65" s="12" customFormat="1">
      <c r="B336" s="172"/>
      <c r="D336" s="173" t="s">
        <v>173</v>
      </c>
      <c r="E336" s="174" t="s">
        <v>5</v>
      </c>
      <c r="F336" s="175" t="s">
        <v>906</v>
      </c>
      <c r="H336" s="176">
        <v>0.38100000000000001</v>
      </c>
      <c r="L336" s="172"/>
      <c r="M336" s="177"/>
      <c r="N336" s="178"/>
      <c r="O336" s="178"/>
      <c r="P336" s="178"/>
      <c r="Q336" s="178"/>
      <c r="R336" s="178"/>
      <c r="S336" s="178"/>
      <c r="T336" s="179"/>
      <c r="AT336" s="174" t="s">
        <v>173</v>
      </c>
      <c r="AU336" s="174" t="s">
        <v>82</v>
      </c>
      <c r="AV336" s="12" t="s">
        <v>82</v>
      </c>
      <c r="AW336" s="12" t="s">
        <v>36</v>
      </c>
      <c r="AX336" s="12" t="s">
        <v>80</v>
      </c>
      <c r="AY336" s="174" t="s">
        <v>149</v>
      </c>
    </row>
    <row r="337" spans="2:65" s="11" customFormat="1" ht="29.85" customHeight="1">
      <c r="B337" s="148"/>
      <c r="D337" s="149" t="s">
        <v>72</v>
      </c>
      <c r="E337" s="158" t="s">
        <v>82</v>
      </c>
      <c r="F337" s="158" t="s">
        <v>456</v>
      </c>
      <c r="J337" s="159">
        <f>BK337</f>
        <v>0</v>
      </c>
      <c r="L337" s="148"/>
      <c r="M337" s="152"/>
      <c r="N337" s="153"/>
      <c r="O337" s="153"/>
      <c r="P337" s="154">
        <f>SUM(P338:P347)</f>
        <v>67.150959999999998</v>
      </c>
      <c r="Q337" s="153"/>
      <c r="R337" s="154">
        <f>SUM(R338:R347)</f>
        <v>85.501636500000004</v>
      </c>
      <c r="S337" s="153"/>
      <c r="T337" s="155">
        <f>SUM(T338:T347)</f>
        <v>0</v>
      </c>
      <c r="AR337" s="149" t="s">
        <v>80</v>
      </c>
      <c r="AT337" s="156" t="s">
        <v>72</v>
      </c>
      <c r="AU337" s="156" t="s">
        <v>80</v>
      </c>
      <c r="AY337" s="149" t="s">
        <v>149</v>
      </c>
      <c r="BK337" s="157">
        <f>SUM(BK338:BK347)</f>
        <v>0</v>
      </c>
    </row>
    <row r="338" spans="2:65" s="1" customFormat="1" ht="25.5" customHeight="1">
      <c r="B338" s="160"/>
      <c r="C338" s="161" t="s">
        <v>407</v>
      </c>
      <c r="D338" s="161" t="s">
        <v>151</v>
      </c>
      <c r="E338" s="162" t="s">
        <v>458</v>
      </c>
      <c r="F338" s="163" t="s">
        <v>459</v>
      </c>
      <c r="G338" s="164" t="s">
        <v>268</v>
      </c>
      <c r="H338" s="165">
        <v>52.313000000000002</v>
      </c>
      <c r="I338" s="166"/>
      <c r="J338" s="166">
        <f>ROUND(I338*H338,2)</f>
        <v>0</v>
      </c>
      <c r="K338" s="163" t="s">
        <v>155</v>
      </c>
      <c r="L338" s="39"/>
      <c r="M338" s="167" t="s">
        <v>5</v>
      </c>
      <c r="N338" s="168" t="s">
        <v>44</v>
      </c>
      <c r="O338" s="169">
        <v>0.92</v>
      </c>
      <c r="P338" s="169">
        <f>O338*H338</f>
        <v>48.127960000000002</v>
      </c>
      <c r="Q338" s="169">
        <v>1.63</v>
      </c>
      <c r="R338" s="169">
        <f>Q338*H338</f>
        <v>85.270189999999999</v>
      </c>
      <c r="S338" s="169">
        <v>0</v>
      </c>
      <c r="T338" s="170">
        <f>S338*H338</f>
        <v>0</v>
      </c>
      <c r="AR338" s="25" t="s">
        <v>156</v>
      </c>
      <c r="AT338" s="25" t="s">
        <v>151</v>
      </c>
      <c r="AU338" s="25" t="s">
        <v>82</v>
      </c>
      <c r="AY338" s="25" t="s">
        <v>149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25" t="s">
        <v>80</v>
      </c>
      <c r="BK338" s="171">
        <f>ROUND(I338*H338,2)</f>
        <v>0</v>
      </c>
      <c r="BL338" s="25" t="s">
        <v>156</v>
      </c>
      <c r="BM338" s="25" t="s">
        <v>907</v>
      </c>
    </row>
    <row r="339" spans="2:65" s="13" customFormat="1">
      <c r="B339" s="182"/>
      <c r="D339" s="173" t="s">
        <v>173</v>
      </c>
      <c r="E339" s="183" t="s">
        <v>5</v>
      </c>
      <c r="F339" s="184" t="s">
        <v>187</v>
      </c>
      <c r="H339" s="183" t="s">
        <v>5</v>
      </c>
      <c r="L339" s="182"/>
      <c r="M339" s="185"/>
      <c r="N339" s="186"/>
      <c r="O339" s="186"/>
      <c r="P339" s="186"/>
      <c r="Q339" s="186"/>
      <c r="R339" s="186"/>
      <c r="S339" s="186"/>
      <c r="T339" s="187"/>
      <c r="AT339" s="183" t="s">
        <v>173</v>
      </c>
      <c r="AU339" s="183" t="s">
        <v>82</v>
      </c>
      <c r="AV339" s="13" t="s">
        <v>80</v>
      </c>
      <c r="AW339" s="13" t="s">
        <v>36</v>
      </c>
      <c r="AX339" s="13" t="s">
        <v>73</v>
      </c>
      <c r="AY339" s="183" t="s">
        <v>149</v>
      </c>
    </row>
    <row r="340" spans="2:65" s="13" customFormat="1">
      <c r="B340" s="182"/>
      <c r="D340" s="173" t="s">
        <v>173</v>
      </c>
      <c r="E340" s="183" t="s">
        <v>5</v>
      </c>
      <c r="F340" s="184" t="s">
        <v>461</v>
      </c>
      <c r="H340" s="183" t="s">
        <v>5</v>
      </c>
      <c r="L340" s="182"/>
      <c r="M340" s="185"/>
      <c r="N340" s="186"/>
      <c r="O340" s="186"/>
      <c r="P340" s="186"/>
      <c r="Q340" s="186"/>
      <c r="R340" s="186"/>
      <c r="S340" s="186"/>
      <c r="T340" s="187"/>
      <c r="AT340" s="183" t="s">
        <v>173</v>
      </c>
      <c r="AU340" s="183" t="s">
        <v>82</v>
      </c>
      <c r="AV340" s="13" t="s">
        <v>80</v>
      </c>
      <c r="AW340" s="13" t="s">
        <v>36</v>
      </c>
      <c r="AX340" s="13" t="s">
        <v>73</v>
      </c>
      <c r="AY340" s="183" t="s">
        <v>149</v>
      </c>
    </row>
    <row r="341" spans="2:65" s="12" customFormat="1">
      <c r="B341" s="172"/>
      <c r="D341" s="173" t="s">
        <v>173</v>
      </c>
      <c r="E341" s="174" t="s">
        <v>5</v>
      </c>
      <c r="F341" s="175" t="s">
        <v>908</v>
      </c>
      <c r="H341" s="176">
        <v>45.383000000000003</v>
      </c>
      <c r="L341" s="172"/>
      <c r="M341" s="177"/>
      <c r="N341" s="178"/>
      <c r="O341" s="178"/>
      <c r="P341" s="178"/>
      <c r="Q341" s="178"/>
      <c r="R341" s="178"/>
      <c r="S341" s="178"/>
      <c r="T341" s="179"/>
      <c r="AT341" s="174" t="s">
        <v>173</v>
      </c>
      <c r="AU341" s="174" t="s">
        <v>82</v>
      </c>
      <c r="AV341" s="12" t="s">
        <v>82</v>
      </c>
      <c r="AW341" s="12" t="s">
        <v>36</v>
      </c>
      <c r="AX341" s="12" t="s">
        <v>73</v>
      </c>
      <c r="AY341" s="174" t="s">
        <v>149</v>
      </c>
    </row>
    <row r="342" spans="2:65" s="12" customFormat="1">
      <c r="B342" s="172"/>
      <c r="D342" s="173" t="s">
        <v>173</v>
      </c>
      <c r="E342" s="174" t="s">
        <v>5</v>
      </c>
      <c r="F342" s="175" t="s">
        <v>909</v>
      </c>
      <c r="H342" s="176">
        <v>6.93</v>
      </c>
      <c r="L342" s="172"/>
      <c r="M342" s="177"/>
      <c r="N342" s="178"/>
      <c r="O342" s="178"/>
      <c r="P342" s="178"/>
      <c r="Q342" s="178"/>
      <c r="R342" s="178"/>
      <c r="S342" s="178"/>
      <c r="T342" s="179"/>
      <c r="AT342" s="174" t="s">
        <v>173</v>
      </c>
      <c r="AU342" s="174" t="s">
        <v>82</v>
      </c>
      <c r="AV342" s="12" t="s">
        <v>82</v>
      </c>
      <c r="AW342" s="12" t="s">
        <v>36</v>
      </c>
      <c r="AX342" s="12" t="s">
        <v>73</v>
      </c>
      <c r="AY342" s="174" t="s">
        <v>149</v>
      </c>
    </row>
    <row r="343" spans="2:65" s="14" customFormat="1">
      <c r="B343" s="188"/>
      <c r="D343" s="173" t="s">
        <v>173</v>
      </c>
      <c r="E343" s="189" t="s">
        <v>5</v>
      </c>
      <c r="F343" s="190" t="s">
        <v>194</v>
      </c>
      <c r="H343" s="191">
        <v>52.313000000000002</v>
      </c>
      <c r="L343" s="188"/>
      <c r="M343" s="192"/>
      <c r="N343" s="193"/>
      <c r="O343" s="193"/>
      <c r="P343" s="193"/>
      <c r="Q343" s="193"/>
      <c r="R343" s="193"/>
      <c r="S343" s="193"/>
      <c r="T343" s="194"/>
      <c r="AT343" s="189" t="s">
        <v>173</v>
      </c>
      <c r="AU343" s="189" t="s">
        <v>82</v>
      </c>
      <c r="AV343" s="14" t="s">
        <v>156</v>
      </c>
      <c r="AW343" s="14" t="s">
        <v>36</v>
      </c>
      <c r="AX343" s="14" t="s">
        <v>80</v>
      </c>
      <c r="AY343" s="189" t="s">
        <v>149</v>
      </c>
    </row>
    <row r="344" spans="2:65" s="1" customFormat="1" ht="16.5" customHeight="1">
      <c r="B344" s="160"/>
      <c r="C344" s="161" t="s">
        <v>414</v>
      </c>
      <c r="D344" s="161" t="s">
        <v>151</v>
      </c>
      <c r="E344" s="162" t="s">
        <v>465</v>
      </c>
      <c r="F344" s="163" t="s">
        <v>466</v>
      </c>
      <c r="G344" s="164" t="s">
        <v>219</v>
      </c>
      <c r="H344" s="165">
        <v>317.05</v>
      </c>
      <c r="I344" s="166"/>
      <c r="J344" s="166">
        <f>ROUND(I344*H344,2)</f>
        <v>0</v>
      </c>
      <c r="K344" s="163" t="s">
        <v>5</v>
      </c>
      <c r="L344" s="39"/>
      <c r="M344" s="167" t="s">
        <v>5</v>
      </c>
      <c r="N344" s="168" t="s">
        <v>44</v>
      </c>
      <c r="O344" s="169">
        <v>0.06</v>
      </c>
      <c r="P344" s="169">
        <f>O344*H344</f>
        <v>19.023</v>
      </c>
      <c r="Q344" s="169">
        <v>7.2999999999999996E-4</v>
      </c>
      <c r="R344" s="169">
        <f>Q344*H344</f>
        <v>0.2314465</v>
      </c>
      <c r="S344" s="169">
        <v>0</v>
      </c>
      <c r="T344" s="170">
        <f>S344*H344</f>
        <v>0</v>
      </c>
      <c r="AR344" s="25" t="s">
        <v>156</v>
      </c>
      <c r="AT344" s="25" t="s">
        <v>151</v>
      </c>
      <c r="AU344" s="25" t="s">
        <v>82</v>
      </c>
      <c r="AY344" s="25" t="s">
        <v>149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25" t="s">
        <v>80</v>
      </c>
      <c r="BK344" s="171">
        <f>ROUND(I344*H344,2)</f>
        <v>0</v>
      </c>
      <c r="BL344" s="25" t="s">
        <v>156</v>
      </c>
      <c r="BM344" s="25" t="s">
        <v>910</v>
      </c>
    </row>
    <row r="345" spans="2:65" s="12" customFormat="1">
      <c r="B345" s="172"/>
      <c r="D345" s="173" t="s">
        <v>173</v>
      </c>
      <c r="E345" s="174" t="s">
        <v>5</v>
      </c>
      <c r="F345" s="175" t="s">
        <v>911</v>
      </c>
      <c r="H345" s="176">
        <v>275.05</v>
      </c>
      <c r="L345" s="172"/>
      <c r="M345" s="177"/>
      <c r="N345" s="178"/>
      <c r="O345" s="178"/>
      <c r="P345" s="178"/>
      <c r="Q345" s="178"/>
      <c r="R345" s="178"/>
      <c r="S345" s="178"/>
      <c r="T345" s="179"/>
      <c r="AT345" s="174" t="s">
        <v>173</v>
      </c>
      <c r="AU345" s="174" t="s">
        <v>82</v>
      </c>
      <c r="AV345" s="12" t="s">
        <v>82</v>
      </c>
      <c r="AW345" s="12" t="s">
        <v>36</v>
      </c>
      <c r="AX345" s="12" t="s">
        <v>73</v>
      </c>
      <c r="AY345" s="174" t="s">
        <v>149</v>
      </c>
    </row>
    <row r="346" spans="2:65" s="12" customFormat="1">
      <c r="B346" s="172"/>
      <c r="D346" s="173" t="s">
        <v>173</v>
      </c>
      <c r="E346" s="174" t="s">
        <v>5</v>
      </c>
      <c r="F346" s="175" t="s">
        <v>912</v>
      </c>
      <c r="H346" s="176">
        <v>42</v>
      </c>
      <c r="L346" s="172"/>
      <c r="M346" s="177"/>
      <c r="N346" s="178"/>
      <c r="O346" s="178"/>
      <c r="P346" s="178"/>
      <c r="Q346" s="178"/>
      <c r="R346" s="178"/>
      <c r="S346" s="178"/>
      <c r="T346" s="179"/>
      <c r="AT346" s="174" t="s">
        <v>173</v>
      </c>
      <c r="AU346" s="174" t="s">
        <v>82</v>
      </c>
      <c r="AV346" s="12" t="s">
        <v>82</v>
      </c>
      <c r="AW346" s="12" t="s">
        <v>36</v>
      </c>
      <c r="AX346" s="12" t="s">
        <v>73</v>
      </c>
      <c r="AY346" s="174" t="s">
        <v>149</v>
      </c>
    </row>
    <row r="347" spans="2:65" s="14" customFormat="1">
      <c r="B347" s="188"/>
      <c r="D347" s="173" t="s">
        <v>173</v>
      </c>
      <c r="E347" s="189" t="s">
        <v>5</v>
      </c>
      <c r="F347" s="190" t="s">
        <v>194</v>
      </c>
      <c r="H347" s="191">
        <v>317.05</v>
      </c>
      <c r="L347" s="188"/>
      <c r="M347" s="192"/>
      <c r="N347" s="193"/>
      <c r="O347" s="193"/>
      <c r="P347" s="193"/>
      <c r="Q347" s="193"/>
      <c r="R347" s="193"/>
      <c r="S347" s="193"/>
      <c r="T347" s="194"/>
      <c r="AT347" s="189" t="s">
        <v>173</v>
      </c>
      <c r="AU347" s="189" t="s">
        <v>82</v>
      </c>
      <c r="AV347" s="14" t="s">
        <v>156</v>
      </c>
      <c r="AW347" s="14" t="s">
        <v>36</v>
      </c>
      <c r="AX347" s="14" t="s">
        <v>80</v>
      </c>
      <c r="AY347" s="189" t="s">
        <v>149</v>
      </c>
    </row>
    <row r="348" spans="2:65" s="11" customFormat="1" ht="29.85" customHeight="1">
      <c r="B348" s="148"/>
      <c r="D348" s="149" t="s">
        <v>72</v>
      </c>
      <c r="E348" s="158" t="s">
        <v>161</v>
      </c>
      <c r="F348" s="158" t="s">
        <v>470</v>
      </c>
      <c r="J348" s="159">
        <f>BK348</f>
        <v>0</v>
      </c>
      <c r="L348" s="148"/>
      <c r="M348" s="152"/>
      <c r="N348" s="153"/>
      <c r="O348" s="153"/>
      <c r="P348" s="154">
        <f>P349</f>
        <v>23.379250000000003</v>
      </c>
      <c r="Q348" s="153"/>
      <c r="R348" s="154">
        <f>R349</f>
        <v>0</v>
      </c>
      <c r="S348" s="153"/>
      <c r="T348" s="155">
        <f>T349</f>
        <v>0</v>
      </c>
      <c r="AR348" s="149" t="s">
        <v>80</v>
      </c>
      <c r="AT348" s="156" t="s">
        <v>72</v>
      </c>
      <c r="AU348" s="156" t="s">
        <v>80</v>
      </c>
      <c r="AY348" s="149" t="s">
        <v>149</v>
      </c>
      <c r="BK348" s="157">
        <f>BK349</f>
        <v>0</v>
      </c>
    </row>
    <row r="349" spans="2:65" s="1" customFormat="1" ht="16.5" customHeight="1">
      <c r="B349" s="160"/>
      <c r="C349" s="161" t="s">
        <v>422</v>
      </c>
      <c r="D349" s="161" t="s">
        <v>151</v>
      </c>
      <c r="E349" s="162" t="s">
        <v>472</v>
      </c>
      <c r="F349" s="163" t="s">
        <v>473</v>
      </c>
      <c r="G349" s="164" t="s">
        <v>219</v>
      </c>
      <c r="H349" s="165">
        <v>275.05</v>
      </c>
      <c r="I349" s="166"/>
      <c r="J349" s="166">
        <f>ROUND(I349*H349,2)</f>
        <v>0</v>
      </c>
      <c r="K349" s="163" t="s">
        <v>155</v>
      </c>
      <c r="L349" s="39"/>
      <c r="M349" s="167" t="s">
        <v>5</v>
      </c>
      <c r="N349" s="168" t="s">
        <v>44</v>
      </c>
      <c r="O349" s="169">
        <v>8.5000000000000006E-2</v>
      </c>
      <c r="P349" s="169">
        <f>O349*H349</f>
        <v>23.379250000000003</v>
      </c>
      <c r="Q349" s="169">
        <v>0</v>
      </c>
      <c r="R349" s="169">
        <f>Q349*H349</f>
        <v>0</v>
      </c>
      <c r="S349" s="169">
        <v>0</v>
      </c>
      <c r="T349" s="170">
        <f>S349*H349</f>
        <v>0</v>
      </c>
      <c r="AR349" s="25" t="s">
        <v>156</v>
      </c>
      <c r="AT349" s="25" t="s">
        <v>151</v>
      </c>
      <c r="AU349" s="25" t="s">
        <v>82</v>
      </c>
      <c r="AY349" s="25" t="s">
        <v>149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25" t="s">
        <v>80</v>
      </c>
      <c r="BK349" s="171">
        <f>ROUND(I349*H349,2)</f>
        <v>0</v>
      </c>
      <c r="BL349" s="25" t="s">
        <v>156</v>
      </c>
      <c r="BM349" s="25" t="s">
        <v>913</v>
      </c>
    </row>
    <row r="350" spans="2:65" s="11" customFormat="1" ht="29.85" customHeight="1">
      <c r="B350" s="148"/>
      <c r="D350" s="149" t="s">
        <v>72</v>
      </c>
      <c r="E350" s="158" t="s">
        <v>156</v>
      </c>
      <c r="F350" s="158" t="s">
        <v>475</v>
      </c>
      <c r="J350" s="159">
        <f>BK350</f>
        <v>0</v>
      </c>
      <c r="L350" s="148"/>
      <c r="M350" s="152"/>
      <c r="N350" s="153"/>
      <c r="O350" s="153"/>
      <c r="P350" s="154">
        <f>SUM(P351:P368)</f>
        <v>51.853529999999999</v>
      </c>
      <c r="Q350" s="153"/>
      <c r="R350" s="154">
        <f>SUM(R351:R368)</f>
        <v>0.85139999999999993</v>
      </c>
      <c r="S350" s="153"/>
      <c r="T350" s="155">
        <f>SUM(T351:T368)</f>
        <v>0</v>
      </c>
      <c r="AR350" s="149" t="s">
        <v>80</v>
      </c>
      <c r="AT350" s="156" t="s">
        <v>72</v>
      </c>
      <c r="AU350" s="156" t="s">
        <v>80</v>
      </c>
      <c r="AY350" s="149" t="s">
        <v>149</v>
      </c>
      <c r="BK350" s="157">
        <f>SUM(BK351:BK368)</f>
        <v>0</v>
      </c>
    </row>
    <row r="351" spans="2:65" s="1" customFormat="1" ht="25.5" customHeight="1">
      <c r="B351" s="160"/>
      <c r="C351" s="161" t="s">
        <v>428</v>
      </c>
      <c r="D351" s="161" t="s">
        <v>151</v>
      </c>
      <c r="E351" s="162" t="s">
        <v>477</v>
      </c>
      <c r="F351" s="163" t="s">
        <v>478</v>
      </c>
      <c r="G351" s="164" t="s">
        <v>268</v>
      </c>
      <c r="H351" s="165">
        <v>33.85</v>
      </c>
      <c r="I351" s="166"/>
      <c r="J351" s="166">
        <f>ROUND(I351*H351,2)</f>
        <v>0</v>
      </c>
      <c r="K351" s="163" t="s">
        <v>155</v>
      </c>
      <c r="L351" s="39"/>
      <c r="M351" s="167" t="s">
        <v>5</v>
      </c>
      <c r="N351" s="168" t="s">
        <v>44</v>
      </c>
      <c r="O351" s="169">
        <v>1.3169999999999999</v>
      </c>
      <c r="P351" s="169">
        <f>O351*H351</f>
        <v>44.580449999999999</v>
      </c>
      <c r="Q351" s="169">
        <v>0</v>
      </c>
      <c r="R351" s="169">
        <f>Q351*H351</f>
        <v>0</v>
      </c>
      <c r="S351" s="169">
        <v>0</v>
      </c>
      <c r="T351" s="170">
        <f>S351*H351</f>
        <v>0</v>
      </c>
      <c r="AR351" s="25" t="s">
        <v>156</v>
      </c>
      <c r="AT351" s="25" t="s">
        <v>151</v>
      </c>
      <c r="AU351" s="25" t="s">
        <v>82</v>
      </c>
      <c r="AY351" s="25" t="s">
        <v>149</v>
      </c>
      <c r="BE351" s="171">
        <f>IF(N351="základní",J351,0)</f>
        <v>0</v>
      </c>
      <c r="BF351" s="171">
        <f>IF(N351="snížená",J351,0)</f>
        <v>0</v>
      </c>
      <c r="BG351" s="171">
        <f>IF(N351="zákl. přenesená",J351,0)</f>
        <v>0</v>
      </c>
      <c r="BH351" s="171">
        <f>IF(N351="sníž. přenesená",J351,0)</f>
        <v>0</v>
      </c>
      <c r="BI351" s="171">
        <f>IF(N351="nulová",J351,0)</f>
        <v>0</v>
      </c>
      <c r="BJ351" s="25" t="s">
        <v>80</v>
      </c>
      <c r="BK351" s="171">
        <f>ROUND(I351*H351,2)</f>
        <v>0</v>
      </c>
      <c r="BL351" s="25" t="s">
        <v>156</v>
      </c>
      <c r="BM351" s="25" t="s">
        <v>914</v>
      </c>
    </row>
    <row r="352" spans="2:65" s="13" customFormat="1">
      <c r="B352" s="182"/>
      <c r="D352" s="173" t="s">
        <v>173</v>
      </c>
      <c r="E352" s="183" t="s">
        <v>5</v>
      </c>
      <c r="F352" s="184" t="s">
        <v>187</v>
      </c>
      <c r="H352" s="183" t="s">
        <v>5</v>
      </c>
      <c r="L352" s="182"/>
      <c r="M352" s="185"/>
      <c r="N352" s="186"/>
      <c r="O352" s="186"/>
      <c r="P352" s="186"/>
      <c r="Q352" s="186"/>
      <c r="R352" s="186"/>
      <c r="S352" s="186"/>
      <c r="T352" s="187"/>
      <c r="AT352" s="183" t="s">
        <v>173</v>
      </c>
      <c r="AU352" s="183" t="s">
        <v>82</v>
      </c>
      <c r="AV352" s="13" t="s">
        <v>80</v>
      </c>
      <c r="AW352" s="13" t="s">
        <v>36</v>
      </c>
      <c r="AX352" s="13" t="s">
        <v>73</v>
      </c>
      <c r="AY352" s="183" t="s">
        <v>149</v>
      </c>
    </row>
    <row r="353" spans="2:65" s="13" customFormat="1">
      <c r="B353" s="182"/>
      <c r="D353" s="173" t="s">
        <v>173</v>
      </c>
      <c r="E353" s="183" t="s">
        <v>5</v>
      </c>
      <c r="F353" s="184" t="s">
        <v>281</v>
      </c>
      <c r="H353" s="183" t="s">
        <v>5</v>
      </c>
      <c r="L353" s="182"/>
      <c r="M353" s="185"/>
      <c r="N353" s="186"/>
      <c r="O353" s="186"/>
      <c r="P353" s="186"/>
      <c r="Q353" s="186"/>
      <c r="R353" s="186"/>
      <c r="S353" s="186"/>
      <c r="T353" s="187"/>
      <c r="AT353" s="183" t="s">
        <v>173</v>
      </c>
      <c r="AU353" s="183" t="s">
        <v>82</v>
      </c>
      <c r="AV353" s="13" t="s">
        <v>80</v>
      </c>
      <c r="AW353" s="13" t="s">
        <v>36</v>
      </c>
      <c r="AX353" s="13" t="s">
        <v>73</v>
      </c>
      <c r="AY353" s="183" t="s">
        <v>149</v>
      </c>
    </row>
    <row r="354" spans="2:65" s="12" customFormat="1">
      <c r="B354" s="172"/>
      <c r="D354" s="173" t="s">
        <v>173</v>
      </c>
      <c r="E354" s="174" t="s">
        <v>5</v>
      </c>
      <c r="F354" s="175" t="s">
        <v>915</v>
      </c>
      <c r="H354" s="176">
        <v>29.23</v>
      </c>
      <c r="L354" s="172"/>
      <c r="M354" s="177"/>
      <c r="N354" s="178"/>
      <c r="O354" s="178"/>
      <c r="P354" s="178"/>
      <c r="Q354" s="178"/>
      <c r="R354" s="178"/>
      <c r="S354" s="178"/>
      <c r="T354" s="179"/>
      <c r="AT354" s="174" t="s">
        <v>173</v>
      </c>
      <c r="AU354" s="174" t="s">
        <v>82</v>
      </c>
      <c r="AV354" s="12" t="s">
        <v>82</v>
      </c>
      <c r="AW354" s="12" t="s">
        <v>36</v>
      </c>
      <c r="AX354" s="12" t="s">
        <v>73</v>
      </c>
      <c r="AY354" s="174" t="s">
        <v>149</v>
      </c>
    </row>
    <row r="355" spans="2:65" s="12" customFormat="1">
      <c r="B355" s="172"/>
      <c r="D355" s="173" t="s">
        <v>173</v>
      </c>
      <c r="E355" s="174" t="s">
        <v>5</v>
      </c>
      <c r="F355" s="175" t="s">
        <v>916</v>
      </c>
      <c r="H355" s="176">
        <v>4.62</v>
      </c>
      <c r="L355" s="172"/>
      <c r="M355" s="177"/>
      <c r="N355" s="178"/>
      <c r="O355" s="178"/>
      <c r="P355" s="178"/>
      <c r="Q355" s="178"/>
      <c r="R355" s="178"/>
      <c r="S355" s="178"/>
      <c r="T355" s="179"/>
      <c r="AT355" s="174" t="s">
        <v>173</v>
      </c>
      <c r="AU355" s="174" t="s">
        <v>82</v>
      </c>
      <c r="AV355" s="12" t="s">
        <v>82</v>
      </c>
      <c r="AW355" s="12" t="s">
        <v>36</v>
      </c>
      <c r="AX355" s="12" t="s">
        <v>73</v>
      </c>
      <c r="AY355" s="174" t="s">
        <v>149</v>
      </c>
    </row>
    <row r="356" spans="2:65" s="14" customFormat="1">
      <c r="B356" s="188"/>
      <c r="D356" s="173" t="s">
        <v>173</v>
      </c>
      <c r="E356" s="189" t="s">
        <v>5</v>
      </c>
      <c r="F356" s="190" t="s">
        <v>194</v>
      </c>
      <c r="H356" s="191">
        <v>33.85</v>
      </c>
      <c r="L356" s="188"/>
      <c r="M356" s="192"/>
      <c r="N356" s="193"/>
      <c r="O356" s="193"/>
      <c r="P356" s="193"/>
      <c r="Q356" s="193"/>
      <c r="R356" s="193"/>
      <c r="S356" s="193"/>
      <c r="T356" s="194"/>
      <c r="AT356" s="189" t="s">
        <v>173</v>
      </c>
      <c r="AU356" s="189" t="s">
        <v>82</v>
      </c>
      <c r="AV356" s="14" t="s">
        <v>156</v>
      </c>
      <c r="AW356" s="14" t="s">
        <v>36</v>
      </c>
      <c r="AX356" s="14" t="s">
        <v>80</v>
      </c>
      <c r="AY356" s="189" t="s">
        <v>149</v>
      </c>
    </row>
    <row r="357" spans="2:65" s="1" customFormat="1" ht="25.5" customHeight="1">
      <c r="B357" s="160"/>
      <c r="C357" s="161" t="s">
        <v>434</v>
      </c>
      <c r="D357" s="161" t="s">
        <v>151</v>
      </c>
      <c r="E357" s="162" t="s">
        <v>483</v>
      </c>
      <c r="F357" s="163" t="s">
        <v>484</v>
      </c>
      <c r="G357" s="164" t="s">
        <v>171</v>
      </c>
      <c r="H357" s="165">
        <v>2.25</v>
      </c>
      <c r="I357" s="166"/>
      <c r="J357" s="166">
        <f>ROUND(I357*H357,2)</f>
        <v>0</v>
      </c>
      <c r="K357" s="163" t="s">
        <v>155</v>
      </c>
      <c r="L357" s="39"/>
      <c r="M357" s="167" t="s">
        <v>5</v>
      </c>
      <c r="N357" s="168" t="s">
        <v>44</v>
      </c>
      <c r="O357" s="169">
        <v>0.05</v>
      </c>
      <c r="P357" s="169">
        <f>O357*H357</f>
        <v>0.1125</v>
      </c>
      <c r="Q357" s="169">
        <v>0</v>
      </c>
      <c r="R357" s="169">
        <f>Q357*H357</f>
        <v>0</v>
      </c>
      <c r="S357" s="169">
        <v>0</v>
      </c>
      <c r="T357" s="170">
        <f>S357*H357</f>
        <v>0</v>
      </c>
      <c r="AR357" s="25" t="s">
        <v>156</v>
      </c>
      <c r="AT357" s="25" t="s">
        <v>151</v>
      </c>
      <c r="AU357" s="25" t="s">
        <v>82</v>
      </c>
      <c r="AY357" s="25" t="s">
        <v>149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25" t="s">
        <v>80</v>
      </c>
      <c r="BK357" s="171">
        <f>ROUND(I357*H357,2)</f>
        <v>0</v>
      </c>
      <c r="BL357" s="25" t="s">
        <v>156</v>
      </c>
      <c r="BM357" s="25" t="s">
        <v>917</v>
      </c>
    </row>
    <row r="358" spans="2:65" s="13" customFormat="1">
      <c r="B358" s="182"/>
      <c r="D358" s="173" t="s">
        <v>173</v>
      </c>
      <c r="E358" s="183" t="s">
        <v>5</v>
      </c>
      <c r="F358" s="184" t="s">
        <v>486</v>
      </c>
      <c r="H358" s="183" t="s">
        <v>5</v>
      </c>
      <c r="L358" s="182"/>
      <c r="M358" s="185"/>
      <c r="N358" s="186"/>
      <c r="O358" s="186"/>
      <c r="P358" s="186"/>
      <c r="Q358" s="186"/>
      <c r="R358" s="186"/>
      <c r="S358" s="186"/>
      <c r="T358" s="187"/>
      <c r="AT358" s="183" t="s">
        <v>173</v>
      </c>
      <c r="AU358" s="183" t="s">
        <v>82</v>
      </c>
      <c r="AV358" s="13" t="s">
        <v>80</v>
      </c>
      <c r="AW358" s="13" t="s">
        <v>36</v>
      </c>
      <c r="AX358" s="13" t="s">
        <v>73</v>
      </c>
      <c r="AY358" s="183" t="s">
        <v>149</v>
      </c>
    </row>
    <row r="359" spans="2:65" s="12" customFormat="1">
      <c r="B359" s="172"/>
      <c r="D359" s="173" t="s">
        <v>173</v>
      </c>
      <c r="E359" s="174" t="s">
        <v>5</v>
      </c>
      <c r="F359" s="175" t="s">
        <v>918</v>
      </c>
      <c r="H359" s="176">
        <v>2.25</v>
      </c>
      <c r="L359" s="172"/>
      <c r="M359" s="177"/>
      <c r="N359" s="178"/>
      <c r="O359" s="178"/>
      <c r="P359" s="178"/>
      <c r="Q359" s="178"/>
      <c r="R359" s="178"/>
      <c r="S359" s="178"/>
      <c r="T359" s="179"/>
      <c r="AT359" s="174" t="s">
        <v>173</v>
      </c>
      <c r="AU359" s="174" t="s">
        <v>82</v>
      </c>
      <c r="AV359" s="12" t="s">
        <v>82</v>
      </c>
      <c r="AW359" s="12" t="s">
        <v>36</v>
      </c>
      <c r="AX359" s="12" t="s">
        <v>80</v>
      </c>
      <c r="AY359" s="174" t="s">
        <v>149</v>
      </c>
    </row>
    <row r="360" spans="2:65" s="1" customFormat="1" ht="25.5" customHeight="1">
      <c r="B360" s="160"/>
      <c r="C360" s="161" t="s">
        <v>439</v>
      </c>
      <c r="D360" s="161" t="s">
        <v>151</v>
      </c>
      <c r="E360" s="162" t="s">
        <v>488</v>
      </c>
      <c r="F360" s="163" t="s">
        <v>489</v>
      </c>
      <c r="G360" s="164" t="s">
        <v>154</v>
      </c>
      <c r="H360" s="165">
        <v>14</v>
      </c>
      <c r="I360" s="166"/>
      <c r="J360" s="166">
        <f>ROUND(I360*H360,2)</f>
        <v>0</v>
      </c>
      <c r="K360" s="163" t="s">
        <v>155</v>
      </c>
      <c r="L360" s="39"/>
      <c r="M360" s="167" t="s">
        <v>5</v>
      </c>
      <c r="N360" s="168" t="s">
        <v>44</v>
      </c>
      <c r="O360" s="169">
        <v>0.28000000000000003</v>
      </c>
      <c r="P360" s="169">
        <f>O360*H360</f>
        <v>3.9200000000000004</v>
      </c>
      <c r="Q360" s="169">
        <v>6.6E-3</v>
      </c>
      <c r="R360" s="169">
        <f>Q360*H360</f>
        <v>9.2399999999999996E-2</v>
      </c>
      <c r="S360" s="169">
        <v>0</v>
      </c>
      <c r="T360" s="170">
        <f>S360*H360</f>
        <v>0</v>
      </c>
      <c r="AR360" s="25" t="s">
        <v>156</v>
      </c>
      <c r="AT360" s="25" t="s">
        <v>151</v>
      </c>
      <c r="AU360" s="25" t="s">
        <v>82</v>
      </c>
      <c r="AY360" s="25" t="s">
        <v>149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25" t="s">
        <v>80</v>
      </c>
      <c r="BK360" s="171">
        <f>ROUND(I360*H360,2)</f>
        <v>0</v>
      </c>
      <c r="BL360" s="25" t="s">
        <v>156</v>
      </c>
      <c r="BM360" s="25" t="s">
        <v>919</v>
      </c>
    </row>
    <row r="361" spans="2:65" s="13" customFormat="1">
      <c r="B361" s="182"/>
      <c r="D361" s="173" t="s">
        <v>173</v>
      </c>
      <c r="E361" s="183" t="s">
        <v>5</v>
      </c>
      <c r="F361" s="184" t="s">
        <v>491</v>
      </c>
      <c r="H361" s="183" t="s">
        <v>5</v>
      </c>
      <c r="L361" s="182"/>
      <c r="M361" s="185"/>
      <c r="N361" s="186"/>
      <c r="O361" s="186"/>
      <c r="P361" s="186"/>
      <c r="Q361" s="186"/>
      <c r="R361" s="186"/>
      <c r="S361" s="186"/>
      <c r="T361" s="187"/>
      <c r="AT361" s="183" t="s">
        <v>173</v>
      </c>
      <c r="AU361" s="183" t="s">
        <v>82</v>
      </c>
      <c r="AV361" s="13" t="s">
        <v>80</v>
      </c>
      <c r="AW361" s="13" t="s">
        <v>36</v>
      </c>
      <c r="AX361" s="13" t="s">
        <v>73</v>
      </c>
      <c r="AY361" s="183" t="s">
        <v>149</v>
      </c>
    </row>
    <row r="362" spans="2:65" s="12" customFormat="1">
      <c r="B362" s="172"/>
      <c r="D362" s="173" t="s">
        <v>173</v>
      </c>
      <c r="E362" s="174" t="s">
        <v>5</v>
      </c>
      <c r="F362" s="175" t="s">
        <v>920</v>
      </c>
      <c r="H362" s="176">
        <v>14</v>
      </c>
      <c r="L362" s="172"/>
      <c r="M362" s="177"/>
      <c r="N362" s="178"/>
      <c r="O362" s="178"/>
      <c r="P362" s="178"/>
      <c r="Q362" s="178"/>
      <c r="R362" s="178"/>
      <c r="S362" s="178"/>
      <c r="T362" s="179"/>
      <c r="AT362" s="174" t="s">
        <v>173</v>
      </c>
      <c r="AU362" s="174" t="s">
        <v>82</v>
      </c>
      <c r="AV362" s="12" t="s">
        <v>82</v>
      </c>
      <c r="AW362" s="12" t="s">
        <v>36</v>
      </c>
      <c r="AX362" s="12" t="s">
        <v>80</v>
      </c>
      <c r="AY362" s="174" t="s">
        <v>149</v>
      </c>
    </row>
    <row r="363" spans="2:65" s="1" customFormat="1" ht="16.5" customHeight="1">
      <c r="B363" s="160"/>
      <c r="C363" s="202" t="s">
        <v>445</v>
      </c>
      <c r="D363" s="202" t="s">
        <v>415</v>
      </c>
      <c r="E363" s="203" t="s">
        <v>921</v>
      </c>
      <c r="F363" s="204" t="s">
        <v>922</v>
      </c>
      <c r="G363" s="205" t="s">
        <v>512</v>
      </c>
      <c r="H363" s="206">
        <v>1</v>
      </c>
      <c r="I363" s="207"/>
      <c r="J363" s="207">
        <f>ROUND(I363*H363,2)</f>
        <v>0</v>
      </c>
      <c r="K363" s="204" t="s">
        <v>5</v>
      </c>
      <c r="L363" s="208"/>
      <c r="M363" s="209" t="s">
        <v>5</v>
      </c>
      <c r="N363" s="210" t="s">
        <v>44</v>
      </c>
      <c r="O363" s="169">
        <v>0</v>
      </c>
      <c r="P363" s="169">
        <f>O363*H363</f>
        <v>0</v>
      </c>
      <c r="Q363" s="169">
        <v>0.08</v>
      </c>
      <c r="R363" s="169">
        <f>Q363*H363</f>
        <v>0.08</v>
      </c>
      <c r="S363" s="169">
        <v>0</v>
      </c>
      <c r="T363" s="170">
        <f>S363*H363</f>
        <v>0</v>
      </c>
      <c r="AR363" s="25" t="s">
        <v>195</v>
      </c>
      <c r="AT363" s="25" t="s">
        <v>415</v>
      </c>
      <c r="AU363" s="25" t="s">
        <v>82</v>
      </c>
      <c r="AY363" s="25" t="s">
        <v>149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25" t="s">
        <v>80</v>
      </c>
      <c r="BK363" s="171">
        <f>ROUND(I363*H363,2)</f>
        <v>0</v>
      </c>
      <c r="BL363" s="25" t="s">
        <v>156</v>
      </c>
      <c r="BM363" s="25" t="s">
        <v>923</v>
      </c>
    </row>
    <row r="364" spans="2:65" s="1" customFormat="1" ht="16.5" customHeight="1">
      <c r="B364" s="160"/>
      <c r="C364" s="202" t="s">
        <v>450</v>
      </c>
      <c r="D364" s="202" t="s">
        <v>415</v>
      </c>
      <c r="E364" s="203" t="s">
        <v>494</v>
      </c>
      <c r="F364" s="204" t="s">
        <v>495</v>
      </c>
      <c r="G364" s="205" t="s">
        <v>154</v>
      </c>
      <c r="H364" s="206">
        <v>3</v>
      </c>
      <c r="I364" s="207"/>
      <c r="J364" s="207">
        <f>ROUND(I364*H364,2)</f>
        <v>0</v>
      </c>
      <c r="K364" s="204" t="s">
        <v>5</v>
      </c>
      <c r="L364" s="208"/>
      <c r="M364" s="209" t="s">
        <v>5</v>
      </c>
      <c r="N364" s="210" t="s">
        <v>44</v>
      </c>
      <c r="O364" s="169">
        <v>0</v>
      </c>
      <c r="P364" s="169">
        <f>O364*H364</f>
        <v>0</v>
      </c>
      <c r="Q364" s="169">
        <v>3.9E-2</v>
      </c>
      <c r="R364" s="169">
        <f>Q364*H364</f>
        <v>0.11699999999999999</v>
      </c>
      <c r="S364" s="169">
        <v>0</v>
      </c>
      <c r="T364" s="170">
        <f>S364*H364</f>
        <v>0</v>
      </c>
      <c r="AR364" s="25" t="s">
        <v>195</v>
      </c>
      <c r="AT364" s="25" t="s">
        <v>415</v>
      </c>
      <c r="AU364" s="25" t="s">
        <v>82</v>
      </c>
      <c r="AY364" s="25" t="s">
        <v>149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25" t="s">
        <v>80</v>
      </c>
      <c r="BK364" s="171">
        <f>ROUND(I364*H364,2)</f>
        <v>0</v>
      </c>
      <c r="BL364" s="25" t="s">
        <v>156</v>
      </c>
      <c r="BM364" s="25" t="s">
        <v>924</v>
      </c>
    </row>
    <row r="365" spans="2:65" s="1" customFormat="1" ht="16.5" customHeight="1">
      <c r="B365" s="160"/>
      <c r="C365" s="202" t="s">
        <v>457</v>
      </c>
      <c r="D365" s="202" t="s">
        <v>415</v>
      </c>
      <c r="E365" s="203" t="s">
        <v>498</v>
      </c>
      <c r="F365" s="204" t="s">
        <v>499</v>
      </c>
      <c r="G365" s="205" t="s">
        <v>154</v>
      </c>
      <c r="H365" s="206">
        <v>6</v>
      </c>
      <c r="I365" s="207"/>
      <c r="J365" s="207">
        <f>ROUND(I365*H365,2)</f>
        <v>0</v>
      </c>
      <c r="K365" s="204" t="s">
        <v>155</v>
      </c>
      <c r="L365" s="208"/>
      <c r="M365" s="209" t="s">
        <v>5</v>
      </c>
      <c r="N365" s="210" t="s">
        <v>44</v>
      </c>
      <c r="O365" s="169">
        <v>0</v>
      </c>
      <c r="P365" s="169">
        <f>O365*H365</f>
        <v>0</v>
      </c>
      <c r="Q365" s="169">
        <v>5.0999999999999997E-2</v>
      </c>
      <c r="R365" s="169">
        <f>Q365*H365</f>
        <v>0.30599999999999999</v>
      </c>
      <c r="S365" s="169">
        <v>0</v>
      </c>
      <c r="T365" s="170">
        <f>S365*H365</f>
        <v>0</v>
      </c>
      <c r="AR365" s="25" t="s">
        <v>195</v>
      </c>
      <c r="AT365" s="25" t="s">
        <v>415</v>
      </c>
      <c r="AU365" s="25" t="s">
        <v>82</v>
      </c>
      <c r="AY365" s="25" t="s">
        <v>149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25" t="s">
        <v>80</v>
      </c>
      <c r="BK365" s="171">
        <f>ROUND(I365*H365,2)</f>
        <v>0</v>
      </c>
      <c r="BL365" s="25" t="s">
        <v>156</v>
      </c>
      <c r="BM365" s="25" t="s">
        <v>925</v>
      </c>
    </row>
    <row r="366" spans="2:65" s="1" customFormat="1" ht="16.5" customHeight="1">
      <c r="B366" s="160"/>
      <c r="C366" s="202" t="s">
        <v>464</v>
      </c>
      <c r="D366" s="202" t="s">
        <v>415</v>
      </c>
      <c r="E366" s="203" t="s">
        <v>502</v>
      </c>
      <c r="F366" s="204" t="s">
        <v>503</v>
      </c>
      <c r="G366" s="205" t="s">
        <v>154</v>
      </c>
      <c r="H366" s="206">
        <v>4</v>
      </c>
      <c r="I366" s="207"/>
      <c r="J366" s="207">
        <f>ROUND(I366*H366,2)</f>
        <v>0</v>
      </c>
      <c r="K366" s="204" t="s">
        <v>5</v>
      </c>
      <c r="L366" s="208"/>
      <c r="M366" s="209" t="s">
        <v>5</v>
      </c>
      <c r="N366" s="210" t="s">
        <v>44</v>
      </c>
      <c r="O366" s="169">
        <v>0</v>
      </c>
      <c r="P366" s="169">
        <f>O366*H366</f>
        <v>0</v>
      </c>
      <c r="Q366" s="169">
        <v>6.4000000000000001E-2</v>
      </c>
      <c r="R366" s="169">
        <f>Q366*H366</f>
        <v>0.25600000000000001</v>
      </c>
      <c r="S366" s="169">
        <v>0</v>
      </c>
      <c r="T366" s="170">
        <f>S366*H366</f>
        <v>0</v>
      </c>
      <c r="AR366" s="25" t="s">
        <v>195</v>
      </c>
      <c r="AT366" s="25" t="s">
        <v>415</v>
      </c>
      <c r="AU366" s="25" t="s">
        <v>82</v>
      </c>
      <c r="AY366" s="25" t="s">
        <v>149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25" t="s">
        <v>80</v>
      </c>
      <c r="BK366" s="171">
        <f>ROUND(I366*H366,2)</f>
        <v>0</v>
      </c>
      <c r="BL366" s="25" t="s">
        <v>156</v>
      </c>
      <c r="BM366" s="25" t="s">
        <v>926</v>
      </c>
    </row>
    <row r="367" spans="2:65" s="1" customFormat="1" ht="25.5" customHeight="1">
      <c r="B367" s="160"/>
      <c r="C367" s="161" t="s">
        <v>471</v>
      </c>
      <c r="D367" s="161" t="s">
        <v>151</v>
      </c>
      <c r="E367" s="162" t="s">
        <v>515</v>
      </c>
      <c r="F367" s="163" t="s">
        <v>516</v>
      </c>
      <c r="G367" s="164" t="s">
        <v>268</v>
      </c>
      <c r="H367" s="165">
        <v>2.2120000000000002</v>
      </c>
      <c r="I367" s="166"/>
      <c r="J367" s="166">
        <f>ROUND(I367*H367,2)</f>
        <v>0</v>
      </c>
      <c r="K367" s="163" t="s">
        <v>155</v>
      </c>
      <c r="L367" s="39"/>
      <c r="M367" s="167" t="s">
        <v>5</v>
      </c>
      <c r="N367" s="168" t="s">
        <v>44</v>
      </c>
      <c r="O367" s="169">
        <v>1.4650000000000001</v>
      </c>
      <c r="P367" s="169">
        <f>O367*H367</f>
        <v>3.2405800000000005</v>
      </c>
      <c r="Q367" s="169">
        <v>0</v>
      </c>
      <c r="R367" s="169">
        <f>Q367*H367</f>
        <v>0</v>
      </c>
      <c r="S367" s="169">
        <v>0</v>
      </c>
      <c r="T367" s="170">
        <f>S367*H367</f>
        <v>0</v>
      </c>
      <c r="AR367" s="25" t="s">
        <v>156</v>
      </c>
      <c r="AT367" s="25" t="s">
        <v>151</v>
      </c>
      <c r="AU367" s="25" t="s">
        <v>82</v>
      </c>
      <c r="AY367" s="25" t="s">
        <v>149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25" t="s">
        <v>80</v>
      </c>
      <c r="BK367" s="171">
        <f>ROUND(I367*H367,2)</f>
        <v>0</v>
      </c>
      <c r="BL367" s="25" t="s">
        <v>156</v>
      </c>
      <c r="BM367" s="25" t="s">
        <v>927</v>
      </c>
    </row>
    <row r="368" spans="2:65" s="12" customFormat="1">
      <c r="B368" s="172"/>
      <c r="D368" s="173" t="s">
        <v>173</v>
      </c>
      <c r="E368" s="174" t="s">
        <v>5</v>
      </c>
      <c r="F368" s="175" t="s">
        <v>928</v>
      </c>
      <c r="H368" s="176">
        <v>2.2120000000000002</v>
      </c>
      <c r="L368" s="172"/>
      <c r="M368" s="177"/>
      <c r="N368" s="178"/>
      <c r="O368" s="178"/>
      <c r="P368" s="178"/>
      <c r="Q368" s="178"/>
      <c r="R368" s="178"/>
      <c r="S368" s="178"/>
      <c r="T368" s="179"/>
      <c r="AT368" s="174" t="s">
        <v>173</v>
      </c>
      <c r="AU368" s="174" t="s">
        <v>82</v>
      </c>
      <c r="AV368" s="12" t="s">
        <v>82</v>
      </c>
      <c r="AW368" s="12" t="s">
        <v>36</v>
      </c>
      <c r="AX368" s="12" t="s">
        <v>80</v>
      </c>
      <c r="AY368" s="174" t="s">
        <v>149</v>
      </c>
    </row>
    <row r="369" spans="2:65" s="11" customFormat="1" ht="29.85" customHeight="1">
      <c r="B369" s="148"/>
      <c r="D369" s="149" t="s">
        <v>72</v>
      </c>
      <c r="E369" s="158" t="s">
        <v>168</v>
      </c>
      <c r="F369" s="158" t="s">
        <v>519</v>
      </c>
      <c r="J369" s="159">
        <f>BK369</f>
        <v>0</v>
      </c>
      <c r="L369" s="148"/>
      <c r="M369" s="152"/>
      <c r="N369" s="153"/>
      <c r="O369" s="153"/>
      <c r="P369" s="154">
        <f>SUM(P370:P468)</f>
        <v>116.737385</v>
      </c>
      <c r="Q369" s="153"/>
      <c r="R369" s="154">
        <f>SUM(R370:R468)</f>
        <v>0.21881250000000002</v>
      </c>
      <c r="S369" s="153"/>
      <c r="T369" s="155">
        <f>SUM(T370:T468)</f>
        <v>0</v>
      </c>
      <c r="AR369" s="149" t="s">
        <v>80</v>
      </c>
      <c r="AT369" s="156" t="s">
        <v>72</v>
      </c>
      <c r="AU369" s="156" t="s">
        <v>80</v>
      </c>
      <c r="AY369" s="149" t="s">
        <v>149</v>
      </c>
      <c r="BK369" s="157">
        <f>SUM(BK370:BK468)</f>
        <v>0</v>
      </c>
    </row>
    <row r="370" spans="2:65" s="1" customFormat="1" ht="25.5" customHeight="1">
      <c r="B370" s="160"/>
      <c r="C370" s="161" t="s">
        <v>476</v>
      </c>
      <c r="D370" s="161" t="s">
        <v>151</v>
      </c>
      <c r="E370" s="162" t="s">
        <v>528</v>
      </c>
      <c r="F370" s="163" t="s">
        <v>529</v>
      </c>
      <c r="G370" s="164" t="s">
        <v>171</v>
      </c>
      <c r="H370" s="165">
        <v>1.65</v>
      </c>
      <c r="I370" s="166"/>
      <c r="J370" s="166">
        <f>ROUND(I370*H370,2)</f>
        <v>0</v>
      </c>
      <c r="K370" s="163" t="s">
        <v>155</v>
      </c>
      <c r="L370" s="39"/>
      <c r="M370" s="167" t="s">
        <v>5</v>
      </c>
      <c r="N370" s="168" t="s">
        <v>44</v>
      </c>
      <c r="O370" s="169">
        <v>2.5999999999999999E-2</v>
      </c>
      <c r="P370" s="169">
        <f>O370*H370</f>
        <v>4.2899999999999994E-2</v>
      </c>
      <c r="Q370" s="169">
        <v>0</v>
      </c>
      <c r="R370" s="169">
        <f>Q370*H370</f>
        <v>0</v>
      </c>
      <c r="S370" s="169">
        <v>0</v>
      </c>
      <c r="T370" s="170">
        <f>S370*H370</f>
        <v>0</v>
      </c>
      <c r="AR370" s="25" t="s">
        <v>156</v>
      </c>
      <c r="AT370" s="25" t="s">
        <v>151</v>
      </c>
      <c r="AU370" s="25" t="s">
        <v>82</v>
      </c>
      <c r="AY370" s="25" t="s">
        <v>149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25" t="s">
        <v>80</v>
      </c>
      <c r="BK370" s="171">
        <f>ROUND(I370*H370,2)</f>
        <v>0</v>
      </c>
      <c r="BL370" s="25" t="s">
        <v>156</v>
      </c>
      <c r="BM370" s="25" t="s">
        <v>929</v>
      </c>
    </row>
    <row r="371" spans="2:65" s="12" customFormat="1">
      <c r="B371" s="172"/>
      <c r="D371" s="173" t="s">
        <v>173</v>
      </c>
      <c r="E371" s="174" t="s">
        <v>5</v>
      </c>
      <c r="F371" s="175" t="s">
        <v>930</v>
      </c>
      <c r="H371" s="176">
        <v>1.65</v>
      </c>
      <c r="L371" s="172"/>
      <c r="M371" s="177"/>
      <c r="N371" s="178"/>
      <c r="O371" s="178"/>
      <c r="P371" s="178"/>
      <c r="Q371" s="178"/>
      <c r="R371" s="178"/>
      <c r="S371" s="178"/>
      <c r="T371" s="179"/>
      <c r="AT371" s="174" t="s">
        <v>173</v>
      </c>
      <c r="AU371" s="174" t="s">
        <v>82</v>
      </c>
      <c r="AV371" s="12" t="s">
        <v>82</v>
      </c>
      <c r="AW371" s="12" t="s">
        <v>36</v>
      </c>
      <c r="AX371" s="12" t="s">
        <v>80</v>
      </c>
      <c r="AY371" s="174" t="s">
        <v>149</v>
      </c>
    </row>
    <row r="372" spans="2:65" s="1" customFormat="1" ht="25.5" customHeight="1">
      <c r="B372" s="160"/>
      <c r="C372" s="161" t="s">
        <v>482</v>
      </c>
      <c r="D372" s="161" t="s">
        <v>151</v>
      </c>
      <c r="E372" s="162" t="s">
        <v>931</v>
      </c>
      <c r="F372" s="163" t="s">
        <v>932</v>
      </c>
      <c r="G372" s="164" t="s">
        <v>171</v>
      </c>
      <c r="H372" s="165">
        <v>17.545000000000002</v>
      </c>
      <c r="I372" s="166"/>
      <c r="J372" s="166">
        <f>ROUND(I372*H372,2)</f>
        <v>0</v>
      </c>
      <c r="K372" s="163" t="s">
        <v>5</v>
      </c>
      <c r="L372" s="39"/>
      <c r="M372" s="167" t="s">
        <v>5</v>
      </c>
      <c r="N372" s="168" t="s">
        <v>44</v>
      </c>
      <c r="O372" s="169">
        <v>2.5999999999999999E-2</v>
      </c>
      <c r="P372" s="169">
        <f>O372*H372</f>
        <v>0.45617000000000002</v>
      </c>
      <c r="Q372" s="169">
        <v>0</v>
      </c>
      <c r="R372" s="169">
        <f>Q372*H372</f>
        <v>0</v>
      </c>
      <c r="S372" s="169">
        <v>0</v>
      </c>
      <c r="T372" s="170">
        <f>S372*H372</f>
        <v>0</v>
      </c>
      <c r="AR372" s="25" t="s">
        <v>156</v>
      </c>
      <c r="AT372" s="25" t="s">
        <v>151</v>
      </c>
      <c r="AU372" s="25" t="s">
        <v>82</v>
      </c>
      <c r="AY372" s="25" t="s">
        <v>149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25" t="s">
        <v>80</v>
      </c>
      <c r="BK372" s="171">
        <f>ROUND(I372*H372,2)</f>
        <v>0</v>
      </c>
      <c r="BL372" s="25" t="s">
        <v>156</v>
      </c>
      <c r="BM372" s="25" t="s">
        <v>933</v>
      </c>
    </row>
    <row r="373" spans="2:65" s="13" customFormat="1">
      <c r="B373" s="182"/>
      <c r="D373" s="173" t="s">
        <v>173</v>
      </c>
      <c r="E373" s="183" t="s">
        <v>5</v>
      </c>
      <c r="F373" s="184" t="s">
        <v>187</v>
      </c>
      <c r="H373" s="183" t="s">
        <v>5</v>
      </c>
      <c r="L373" s="182"/>
      <c r="M373" s="185"/>
      <c r="N373" s="186"/>
      <c r="O373" s="186"/>
      <c r="P373" s="186"/>
      <c r="Q373" s="186"/>
      <c r="R373" s="186"/>
      <c r="S373" s="186"/>
      <c r="T373" s="187"/>
      <c r="AT373" s="183" t="s">
        <v>173</v>
      </c>
      <c r="AU373" s="183" t="s">
        <v>82</v>
      </c>
      <c r="AV373" s="13" t="s">
        <v>80</v>
      </c>
      <c r="AW373" s="13" t="s">
        <v>36</v>
      </c>
      <c r="AX373" s="13" t="s">
        <v>73</v>
      </c>
      <c r="AY373" s="183" t="s">
        <v>149</v>
      </c>
    </row>
    <row r="374" spans="2:65" s="13" customFormat="1">
      <c r="B374" s="182"/>
      <c r="D374" s="173" t="s">
        <v>173</v>
      </c>
      <c r="E374" s="183" t="s">
        <v>5</v>
      </c>
      <c r="F374" s="184" t="s">
        <v>188</v>
      </c>
      <c r="H374" s="183" t="s">
        <v>5</v>
      </c>
      <c r="L374" s="182"/>
      <c r="M374" s="185"/>
      <c r="N374" s="186"/>
      <c r="O374" s="186"/>
      <c r="P374" s="186"/>
      <c r="Q374" s="186"/>
      <c r="R374" s="186"/>
      <c r="S374" s="186"/>
      <c r="T374" s="187"/>
      <c r="AT374" s="183" t="s">
        <v>173</v>
      </c>
      <c r="AU374" s="183" t="s">
        <v>82</v>
      </c>
      <c r="AV374" s="13" t="s">
        <v>80</v>
      </c>
      <c r="AW374" s="13" t="s">
        <v>36</v>
      </c>
      <c r="AX374" s="13" t="s">
        <v>73</v>
      </c>
      <c r="AY374" s="183" t="s">
        <v>149</v>
      </c>
    </row>
    <row r="375" spans="2:65" s="13" customFormat="1">
      <c r="B375" s="182"/>
      <c r="D375" s="173" t="s">
        <v>173</v>
      </c>
      <c r="E375" s="183" t="s">
        <v>5</v>
      </c>
      <c r="F375" s="184" t="s">
        <v>541</v>
      </c>
      <c r="H375" s="183" t="s">
        <v>5</v>
      </c>
      <c r="L375" s="182"/>
      <c r="M375" s="185"/>
      <c r="N375" s="186"/>
      <c r="O375" s="186"/>
      <c r="P375" s="186"/>
      <c r="Q375" s="186"/>
      <c r="R375" s="186"/>
      <c r="S375" s="186"/>
      <c r="T375" s="187"/>
      <c r="AT375" s="183" t="s">
        <v>173</v>
      </c>
      <c r="AU375" s="183" t="s">
        <v>82</v>
      </c>
      <c r="AV375" s="13" t="s">
        <v>80</v>
      </c>
      <c r="AW375" s="13" t="s">
        <v>36</v>
      </c>
      <c r="AX375" s="13" t="s">
        <v>73</v>
      </c>
      <c r="AY375" s="183" t="s">
        <v>149</v>
      </c>
    </row>
    <row r="376" spans="2:65" s="13" customFormat="1">
      <c r="B376" s="182"/>
      <c r="D376" s="173" t="s">
        <v>173</v>
      </c>
      <c r="E376" s="183" t="s">
        <v>5</v>
      </c>
      <c r="F376" s="184" t="s">
        <v>542</v>
      </c>
      <c r="H376" s="183" t="s">
        <v>5</v>
      </c>
      <c r="L376" s="182"/>
      <c r="M376" s="185"/>
      <c r="N376" s="186"/>
      <c r="O376" s="186"/>
      <c r="P376" s="186"/>
      <c r="Q376" s="186"/>
      <c r="R376" s="186"/>
      <c r="S376" s="186"/>
      <c r="T376" s="187"/>
      <c r="AT376" s="183" t="s">
        <v>173</v>
      </c>
      <c r="AU376" s="183" t="s">
        <v>82</v>
      </c>
      <c r="AV376" s="13" t="s">
        <v>80</v>
      </c>
      <c r="AW376" s="13" t="s">
        <v>36</v>
      </c>
      <c r="AX376" s="13" t="s">
        <v>73</v>
      </c>
      <c r="AY376" s="183" t="s">
        <v>149</v>
      </c>
    </row>
    <row r="377" spans="2:65" s="13" customFormat="1">
      <c r="B377" s="182"/>
      <c r="D377" s="173" t="s">
        <v>173</v>
      </c>
      <c r="E377" s="183" t="s">
        <v>5</v>
      </c>
      <c r="F377" s="184" t="s">
        <v>543</v>
      </c>
      <c r="H377" s="183" t="s">
        <v>5</v>
      </c>
      <c r="L377" s="182"/>
      <c r="M377" s="185"/>
      <c r="N377" s="186"/>
      <c r="O377" s="186"/>
      <c r="P377" s="186"/>
      <c r="Q377" s="186"/>
      <c r="R377" s="186"/>
      <c r="S377" s="186"/>
      <c r="T377" s="187"/>
      <c r="AT377" s="183" t="s">
        <v>173</v>
      </c>
      <c r="AU377" s="183" t="s">
        <v>82</v>
      </c>
      <c r="AV377" s="13" t="s">
        <v>80</v>
      </c>
      <c r="AW377" s="13" t="s">
        <v>36</v>
      </c>
      <c r="AX377" s="13" t="s">
        <v>73</v>
      </c>
      <c r="AY377" s="183" t="s">
        <v>149</v>
      </c>
    </row>
    <row r="378" spans="2:65" s="12" customFormat="1">
      <c r="B378" s="172"/>
      <c r="D378" s="173" t="s">
        <v>173</v>
      </c>
      <c r="E378" s="174" t="s">
        <v>5</v>
      </c>
      <c r="F378" s="175" t="s">
        <v>792</v>
      </c>
      <c r="H378" s="176">
        <v>7.6449999999999996</v>
      </c>
      <c r="L378" s="172"/>
      <c r="M378" s="177"/>
      <c r="N378" s="178"/>
      <c r="O378" s="178"/>
      <c r="P378" s="178"/>
      <c r="Q378" s="178"/>
      <c r="R378" s="178"/>
      <c r="S378" s="178"/>
      <c r="T378" s="179"/>
      <c r="AT378" s="174" t="s">
        <v>173</v>
      </c>
      <c r="AU378" s="174" t="s">
        <v>82</v>
      </c>
      <c r="AV378" s="12" t="s">
        <v>82</v>
      </c>
      <c r="AW378" s="12" t="s">
        <v>36</v>
      </c>
      <c r="AX378" s="12" t="s">
        <v>73</v>
      </c>
      <c r="AY378" s="174" t="s">
        <v>149</v>
      </c>
    </row>
    <row r="379" spans="2:65" s="12" customFormat="1">
      <c r="B379" s="172"/>
      <c r="D379" s="173" t="s">
        <v>173</v>
      </c>
      <c r="E379" s="174" t="s">
        <v>5</v>
      </c>
      <c r="F379" s="175" t="s">
        <v>793</v>
      </c>
      <c r="H379" s="176">
        <v>9.9</v>
      </c>
      <c r="L379" s="172"/>
      <c r="M379" s="177"/>
      <c r="N379" s="178"/>
      <c r="O379" s="178"/>
      <c r="P379" s="178"/>
      <c r="Q379" s="178"/>
      <c r="R379" s="178"/>
      <c r="S379" s="178"/>
      <c r="T379" s="179"/>
      <c r="AT379" s="174" t="s">
        <v>173</v>
      </c>
      <c r="AU379" s="174" t="s">
        <v>82</v>
      </c>
      <c r="AV379" s="12" t="s">
        <v>82</v>
      </c>
      <c r="AW379" s="12" t="s">
        <v>36</v>
      </c>
      <c r="AX379" s="12" t="s">
        <v>73</v>
      </c>
      <c r="AY379" s="174" t="s">
        <v>149</v>
      </c>
    </row>
    <row r="380" spans="2:65" s="14" customFormat="1">
      <c r="B380" s="188"/>
      <c r="D380" s="173" t="s">
        <v>173</v>
      </c>
      <c r="E380" s="189" t="s">
        <v>5</v>
      </c>
      <c r="F380" s="190" t="s">
        <v>194</v>
      </c>
      <c r="H380" s="191">
        <v>17.545000000000002</v>
      </c>
      <c r="L380" s="188"/>
      <c r="M380" s="192"/>
      <c r="N380" s="193"/>
      <c r="O380" s="193"/>
      <c r="P380" s="193"/>
      <c r="Q380" s="193"/>
      <c r="R380" s="193"/>
      <c r="S380" s="193"/>
      <c r="T380" s="194"/>
      <c r="AT380" s="189" t="s">
        <v>173</v>
      </c>
      <c r="AU380" s="189" t="s">
        <v>82</v>
      </c>
      <c r="AV380" s="14" t="s">
        <v>156</v>
      </c>
      <c r="AW380" s="14" t="s">
        <v>36</v>
      </c>
      <c r="AX380" s="14" t="s">
        <v>80</v>
      </c>
      <c r="AY380" s="189" t="s">
        <v>149</v>
      </c>
    </row>
    <row r="381" spans="2:65" s="1" customFormat="1" ht="25.5" customHeight="1">
      <c r="B381" s="160"/>
      <c r="C381" s="161" t="s">
        <v>487</v>
      </c>
      <c r="D381" s="161" t="s">
        <v>151</v>
      </c>
      <c r="E381" s="162" t="s">
        <v>534</v>
      </c>
      <c r="F381" s="163" t="s">
        <v>535</v>
      </c>
      <c r="G381" s="164" t="s">
        <v>171</v>
      </c>
      <c r="H381" s="165">
        <v>340.34</v>
      </c>
      <c r="I381" s="166"/>
      <c r="J381" s="166">
        <f>ROUND(I381*H381,2)</f>
        <v>0</v>
      </c>
      <c r="K381" s="163" t="s">
        <v>155</v>
      </c>
      <c r="L381" s="39"/>
      <c r="M381" s="167" t="s">
        <v>5</v>
      </c>
      <c r="N381" s="168" t="s">
        <v>44</v>
      </c>
      <c r="O381" s="169">
        <v>2.9000000000000001E-2</v>
      </c>
      <c r="P381" s="169">
        <f>O381*H381</f>
        <v>9.8698599999999992</v>
      </c>
      <c r="Q381" s="169">
        <v>0</v>
      </c>
      <c r="R381" s="169">
        <f>Q381*H381</f>
        <v>0</v>
      </c>
      <c r="S381" s="169">
        <v>0</v>
      </c>
      <c r="T381" s="170">
        <f>S381*H381</f>
        <v>0</v>
      </c>
      <c r="AR381" s="25" t="s">
        <v>156</v>
      </c>
      <c r="AT381" s="25" t="s">
        <v>151</v>
      </c>
      <c r="AU381" s="25" t="s">
        <v>82</v>
      </c>
      <c r="AY381" s="25" t="s">
        <v>149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25" t="s">
        <v>80</v>
      </c>
      <c r="BK381" s="171">
        <f>ROUND(I381*H381,2)</f>
        <v>0</v>
      </c>
      <c r="BL381" s="25" t="s">
        <v>156</v>
      </c>
      <c r="BM381" s="25" t="s">
        <v>934</v>
      </c>
    </row>
    <row r="382" spans="2:65" s="13" customFormat="1">
      <c r="B382" s="182"/>
      <c r="D382" s="173" t="s">
        <v>173</v>
      </c>
      <c r="E382" s="183" t="s">
        <v>5</v>
      </c>
      <c r="F382" s="184" t="s">
        <v>187</v>
      </c>
      <c r="H382" s="183" t="s">
        <v>5</v>
      </c>
      <c r="L382" s="182"/>
      <c r="M382" s="185"/>
      <c r="N382" s="186"/>
      <c r="O382" s="186"/>
      <c r="P382" s="186"/>
      <c r="Q382" s="186"/>
      <c r="R382" s="186"/>
      <c r="S382" s="186"/>
      <c r="T382" s="187"/>
      <c r="AT382" s="183" t="s">
        <v>173</v>
      </c>
      <c r="AU382" s="183" t="s">
        <v>82</v>
      </c>
      <c r="AV382" s="13" t="s">
        <v>80</v>
      </c>
      <c r="AW382" s="13" t="s">
        <v>36</v>
      </c>
      <c r="AX382" s="13" t="s">
        <v>73</v>
      </c>
      <c r="AY382" s="183" t="s">
        <v>149</v>
      </c>
    </row>
    <row r="383" spans="2:65" s="13" customFormat="1">
      <c r="B383" s="182"/>
      <c r="D383" s="173" t="s">
        <v>173</v>
      </c>
      <c r="E383" s="183" t="s">
        <v>5</v>
      </c>
      <c r="F383" s="184" t="s">
        <v>188</v>
      </c>
      <c r="H383" s="183" t="s">
        <v>5</v>
      </c>
      <c r="L383" s="182"/>
      <c r="M383" s="185"/>
      <c r="N383" s="186"/>
      <c r="O383" s="186"/>
      <c r="P383" s="186"/>
      <c r="Q383" s="186"/>
      <c r="R383" s="186"/>
      <c r="S383" s="186"/>
      <c r="T383" s="187"/>
      <c r="AT383" s="183" t="s">
        <v>173</v>
      </c>
      <c r="AU383" s="183" t="s">
        <v>82</v>
      </c>
      <c r="AV383" s="13" t="s">
        <v>80</v>
      </c>
      <c r="AW383" s="13" t="s">
        <v>36</v>
      </c>
      <c r="AX383" s="13" t="s">
        <v>73</v>
      </c>
      <c r="AY383" s="183" t="s">
        <v>149</v>
      </c>
    </row>
    <row r="384" spans="2:65" s="13" customFormat="1">
      <c r="B384" s="182"/>
      <c r="D384" s="173" t="s">
        <v>173</v>
      </c>
      <c r="E384" s="183" t="s">
        <v>5</v>
      </c>
      <c r="F384" s="184" t="s">
        <v>200</v>
      </c>
      <c r="H384" s="183" t="s">
        <v>5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173</v>
      </c>
      <c r="AU384" s="183" t="s">
        <v>82</v>
      </c>
      <c r="AV384" s="13" t="s">
        <v>80</v>
      </c>
      <c r="AW384" s="13" t="s">
        <v>36</v>
      </c>
      <c r="AX384" s="13" t="s">
        <v>73</v>
      </c>
      <c r="AY384" s="183" t="s">
        <v>149</v>
      </c>
    </row>
    <row r="385" spans="2:65" s="12" customFormat="1">
      <c r="B385" s="172"/>
      <c r="D385" s="173" t="s">
        <v>173</v>
      </c>
      <c r="E385" s="174" t="s">
        <v>5</v>
      </c>
      <c r="F385" s="175" t="s">
        <v>935</v>
      </c>
      <c r="H385" s="176">
        <v>288.14499999999998</v>
      </c>
      <c r="L385" s="172"/>
      <c r="M385" s="177"/>
      <c r="N385" s="178"/>
      <c r="O385" s="178"/>
      <c r="P385" s="178"/>
      <c r="Q385" s="178"/>
      <c r="R385" s="178"/>
      <c r="S385" s="178"/>
      <c r="T385" s="179"/>
      <c r="AT385" s="174" t="s">
        <v>173</v>
      </c>
      <c r="AU385" s="174" t="s">
        <v>82</v>
      </c>
      <c r="AV385" s="12" t="s">
        <v>82</v>
      </c>
      <c r="AW385" s="12" t="s">
        <v>36</v>
      </c>
      <c r="AX385" s="12" t="s">
        <v>73</v>
      </c>
      <c r="AY385" s="174" t="s">
        <v>149</v>
      </c>
    </row>
    <row r="386" spans="2:65" s="12" customFormat="1">
      <c r="B386" s="172"/>
      <c r="D386" s="173" t="s">
        <v>173</v>
      </c>
      <c r="E386" s="174" t="s">
        <v>5</v>
      </c>
      <c r="F386" s="175" t="s">
        <v>799</v>
      </c>
      <c r="H386" s="176">
        <v>7.6449999999999996</v>
      </c>
      <c r="L386" s="172"/>
      <c r="M386" s="177"/>
      <c r="N386" s="178"/>
      <c r="O386" s="178"/>
      <c r="P386" s="178"/>
      <c r="Q386" s="178"/>
      <c r="R386" s="178"/>
      <c r="S386" s="178"/>
      <c r="T386" s="179"/>
      <c r="AT386" s="174" t="s">
        <v>173</v>
      </c>
      <c r="AU386" s="174" t="s">
        <v>82</v>
      </c>
      <c r="AV386" s="12" t="s">
        <v>82</v>
      </c>
      <c r="AW386" s="12" t="s">
        <v>36</v>
      </c>
      <c r="AX386" s="12" t="s">
        <v>73</v>
      </c>
      <c r="AY386" s="174" t="s">
        <v>149</v>
      </c>
    </row>
    <row r="387" spans="2:65" s="13" customFormat="1">
      <c r="B387" s="182"/>
      <c r="D387" s="173" t="s">
        <v>173</v>
      </c>
      <c r="E387" s="183" t="s">
        <v>5</v>
      </c>
      <c r="F387" s="184" t="s">
        <v>192</v>
      </c>
      <c r="H387" s="183" t="s">
        <v>5</v>
      </c>
      <c r="L387" s="182"/>
      <c r="M387" s="185"/>
      <c r="N387" s="186"/>
      <c r="O387" s="186"/>
      <c r="P387" s="186"/>
      <c r="Q387" s="186"/>
      <c r="R387" s="186"/>
      <c r="S387" s="186"/>
      <c r="T387" s="187"/>
      <c r="AT387" s="183" t="s">
        <v>173</v>
      </c>
      <c r="AU387" s="183" t="s">
        <v>82</v>
      </c>
      <c r="AV387" s="13" t="s">
        <v>80</v>
      </c>
      <c r="AW387" s="13" t="s">
        <v>36</v>
      </c>
      <c r="AX387" s="13" t="s">
        <v>73</v>
      </c>
      <c r="AY387" s="183" t="s">
        <v>149</v>
      </c>
    </row>
    <row r="388" spans="2:65" s="12" customFormat="1">
      <c r="B388" s="172"/>
      <c r="D388" s="173" t="s">
        <v>173</v>
      </c>
      <c r="E388" s="174" t="s">
        <v>5</v>
      </c>
      <c r="F388" s="175" t="s">
        <v>936</v>
      </c>
      <c r="H388" s="176">
        <v>34.65</v>
      </c>
      <c r="L388" s="172"/>
      <c r="M388" s="177"/>
      <c r="N388" s="178"/>
      <c r="O388" s="178"/>
      <c r="P388" s="178"/>
      <c r="Q388" s="178"/>
      <c r="R388" s="178"/>
      <c r="S388" s="178"/>
      <c r="T388" s="179"/>
      <c r="AT388" s="174" t="s">
        <v>173</v>
      </c>
      <c r="AU388" s="174" t="s">
        <v>82</v>
      </c>
      <c r="AV388" s="12" t="s">
        <v>82</v>
      </c>
      <c r="AW388" s="12" t="s">
        <v>36</v>
      </c>
      <c r="AX388" s="12" t="s">
        <v>73</v>
      </c>
      <c r="AY388" s="174" t="s">
        <v>149</v>
      </c>
    </row>
    <row r="389" spans="2:65" s="12" customFormat="1">
      <c r="B389" s="172"/>
      <c r="D389" s="173" t="s">
        <v>173</v>
      </c>
      <c r="E389" s="174" t="s">
        <v>5</v>
      </c>
      <c r="F389" s="175" t="s">
        <v>801</v>
      </c>
      <c r="H389" s="176">
        <v>9.9</v>
      </c>
      <c r="L389" s="172"/>
      <c r="M389" s="177"/>
      <c r="N389" s="178"/>
      <c r="O389" s="178"/>
      <c r="P389" s="178"/>
      <c r="Q389" s="178"/>
      <c r="R389" s="178"/>
      <c r="S389" s="178"/>
      <c r="T389" s="179"/>
      <c r="AT389" s="174" t="s">
        <v>173</v>
      </c>
      <c r="AU389" s="174" t="s">
        <v>82</v>
      </c>
      <c r="AV389" s="12" t="s">
        <v>82</v>
      </c>
      <c r="AW389" s="12" t="s">
        <v>36</v>
      </c>
      <c r="AX389" s="12" t="s">
        <v>73</v>
      </c>
      <c r="AY389" s="174" t="s">
        <v>149</v>
      </c>
    </row>
    <row r="390" spans="2:65" s="14" customFormat="1">
      <c r="B390" s="188"/>
      <c r="D390" s="173" t="s">
        <v>173</v>
      </c>
      <c r="E390" s="189" t="s">
        <v>5</v>
      </c>
      <c r="F390" s="190" t="s">
        <v>194</v>
      </c>
      <c r="H390" s="191">
        <v>340.34</v>
      </c>
      <c r="L390" s="188"/>
      <c r="M390" s="192"/>
      <c r="N390" s="193"/>
      <c r="O390" s="193"/>
      <c r="P390" s="193"/>
      <c r="Q390" s="193"/>
      <c r="R390" s="193"/>
      <c r="S390" s="193"/>
      <c r="T390" s="194"/>
      <c r="AT390" s="189" t="s">
        <v>173</v>
      </c>
      <c r="AU390" s="189" t="s">
        <v>82</v>
      </c>
      <c r="AV390" s="14" t="s">
        <v>156</v>
      </c>
      <c r="AW390" s="14" t="s">
        <v>36</v>
      </c>
      <c r="AX390" s="14" t="s">
        <v>80</v>
      </c>
      <c r="AY390" s="189" t="s">
        <v>149</v>
      </c>
    </row>
    <row r="391" spans="2:65" s="1" customFormat="1" ht="25.5" customHeight="1">
      <c r="B391" s="160"/>
      <c r="C391" s="161" t="s">
        <v>493</v>
      </c>
      <c r="D391" s="161" t="s">
        <v>151</v>
      </c>
      <c r="E391" s="162" t="s">
        <v>538</v>
      </c>
      <c r="F391" s="163" t="s">
        <v>539</v>
      </c>
      <c r="G391" s="164" t="s">
        <v>171</v>
      </c>
      <c r="H391" s="165">
        <v>322.79500000000002</v>
      </c>
      <c r="I391" s="166"/>
      <c r="J391" s="166">
        <f>ROUND(I391*H391,2)</f>
        <v>0</v>
      </c>
      <c r="K391" s="163" t="s">
        <v>5</v>
      </c>
      <c r="L391" s="39"/>
      <c r="M391" s="167" t="s">
        <v>5</v>
      </c>
      <c r="N391" s="168" t="s">
        <v>44</v>
      </c>
      <c r="O391" s="169">
        <v>3.2000000000000001E-2</v>
      </c>
      <c r="P391" s="169">
        <f>O391*H391</f>
        <v>10.32944</v>
      </c>
      <c r="Q391" s="169">
        <v>0</v>
      </c>
      <c r="R391" s="169">
        <f>Q391*H391</f>
        <v>0</v>
      </c>
      <c r="S391" s="169">
        <v>0</v>
      </c>
      <c r="T391" s="170">
        <f>S391*H391</f>
        <v>0</v>
      </c>
      <c r="AR391" s="25" t="s">
        <v>156</v>
      </c>
      <c r="AT391" s="25" t="s">
        <v>151</v>
      </c>
      <c r="AU391" s="25" t="s">
        <v>82</v>
      </c>
      <c r="AY391" s="25" t="s">
        <v>149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25" t="s">
        <v>80</v>
      </c>
      <c r="BK391" s="171">
        <f>ROUND(I391*H391,2)</f>
        <v>0</v>
      </c>
      <c r="BL391" s="25" t="s">
        <v>156</v>
      </c>
      <c r="BM391" s="25" t="s">
        <v>937</v>
      </c>
    </row>
    <row r="392" spans="2:65" s="13" customFormat="1">
      <c r="B392" s="182"/>
      <c r="D392" s="173" t="s">
        <v>173</v>
      </c>
      <c r="E392" s="183" t="s">
        <v>5</v>
      </c>
      <c r="F392" s="184" t="s">
        <v>187</v>
      </c>
      <c r="H392" s="183" t="s">
        <v>5</v>
      </c>
      <c r="L392" s="182"/>
      <c r="M392" s="185"/>
      <c r="N392" s="186"/>
      <c r="O392" s="186"/>
      <c r="P392" s="186"/>
      <c r="Q392" s="186"/>
      <c r="R392" s="186"/>
      <c r="S392" s="186"/>
      <c r="T392" s="187"/>
      <c r="AT392" s="183" t="s">
        <v>173</v>
      </c>
      <c r="AU392" s="183" t="s">
        <v>82</v>
      </c>
      <c r="AV392" s="13" t="s">
        <v>80</v>
      </c>
      <c r="AW392" s="13" t="s">
        <v>36</v>
      </c>
      <c r="AX392" s="13" t="s">
        <v>73</v>
      </c>
      <c r="AY392" s="183" t="s">
        <v>149</v>
      </c>
    </row>
    <row r="393" spans="2:65" s="13" customFormat="1">
      <c r="B393" s="182"/>
      <c r="D393" s="173" t="s">
        <v>173</v>
      </c>
      <c r="E393" s="183" t="s">
        <v>5</v>
      </c>
      <c r="F393" s="184" t="s">
        <v>188</v>
      </c>
      <c r="H393" s="183" t="s">
        <v>5</v>
      </c>
      <c r="L393" s="182"/>
      <c r="M393" s="185"/>
      <c r="N393" s="186"/>
      <c r="O393" s="186"/>
      <c r="P393" s="186"/>
      <c r="Q393" s="186"/>
      <c r="R393" s="186"/>
      <c r="S393" s="186"/>
      <c r="T393" s="187"/>
      <c r="AT393" s="183" t="s">
        <v>173</v>
      </c>
      <c r="AU393" s="183" t="s">
        <v>82</v>
      </c>
      <c r="AV393" s="13" t="s">
        <v>80</v>
      </c>
      <c r="AW393" s="13" t="s">
        <v>36</v>
      </c>
      <c r="AX393" s="13" t="s">
        <v>73</v>
      </c>
      <c r="AY393" s="183" t="s">
        <v>149</v>
      </c>
    </row>
    <row r="394" spans="2:65" s="13" customFormat="1">
      <c r="B394" s="182"/>
      <c r="D394" s="173" t="s">
        <v>173</v>
      </c>
      <c r="E394" s="183" t="s">
        <v>5</v>
      </c>
      <c r="F394" s="184" t="s">
        <v>541</v>
      </c>
      <c r="H394" s="183" t="s">
        <v>5</v>
      </c>
      <c r="L394" s="182"/>
      <c r="M394" s="185"/>
      <c r="N394" s="186"/>
      <c r="O394" s="186"/>
      <c r="P394" s="186"/>
      <c r="Q394" s="186"/>
      <c r="R394" s="186"/>
      <c r="S394" s="186"/>
      <c r="T394" s="187"/>
      <c r="AT394" s="183" t="s">
        <v>173</v>
      </c>
      <c r="AU394" s="183" t="s">
        <v>82</v>
      </c>
      <c r="AV394" s="13" t="s">
        <v>80</v>
      </c>
      <c r="AW394" s="13" t="s">
        <v>36</v>
      </c>
      <c r="AX394" s="13" t="s">
        <v>73</v>
      </c>
      <c r="AY394" s="183" t="s">
        <v>149</v>
      </c>
    </row>
    <row r="395" spans="2:65" s="13" customFormat="1">
      <c r="B395" s="182"/>
      <c r="D395" s="173" t="s">
        <v>173</v>
      </c>
      <c r="E395" s="183" t="s">
        <v>5</v>
      </c>
      <c r="F395" s="184" t="s">
        <v>542</v>
      </c>
      <c r="H395" s="183" t="s">
        <v>5</v>
      </c>
      <c r="L395" s="182"/>
      <c r="M395" s="185"/>
      <c r="N395" s="186"/>
      <c r="O395" s="186"/>
      <c r="P395" s="186"/>
      <c r="Q395" s="186"/>
      <c r="R395" s="186"/>
      <c r="S395" s="186"/>
      <c r="T395" s="187"/>
      <c r="AT395" s="183" t="s">
        <v>173</v>
      </c>
      <c r="AU395" s="183" t="s">
        <v>82</v>
      </c>
      <c r="AV395" s="13" t="s">
        <v>80</v>
      </c>
      <c r="AW395" s="13" t="s">
        <v>36</v>
      </c>
      <c r="AX395" s="13" t="s">
        <v>73</v>
      </c>
      <c r="AY395" s="183" t="s">
        <v>149</v>
      </c>
    </row>
    <row r="396" spans="2:65" s="13" customFormat="1">
      <c r="B396" s="182"/>
      <c r="D396" s="173" t="s">
        <v>173</v>
      </c>
      <c r="E396" s="183" t="s">
        <v>5</v>
      </c>
      <c r="F396" s="184" t="s">
        <v>543</v>
      </c>
      <c r="H396" s="183" t="s">
        <v>5</v>
      </c>
      <c r="L396" s="182"/>
      <c r="M396" s="185"/>
      <c r="N396" s="186"/>
      <c r="O396" s="186"/>
      <c r="P396" s="186"/>
      <c r="Q396" s="186"/>
      <c r="R396" s="186"/>
      <c r="S396" s="186"/>
      <c r="T396" s="187"/>
      <c r="AT396" s="183" t="s">
        <v>173</v>
      </c>
      <c r="AU396" s="183" t="s">
        <v>82</v>
      </c>
      <c r="AV396" s="13" t="s">
        <v>80</v>
      </c>
      <c r="AW396" s="13" t="s">
        <v>36</v>
      </c>
      <c r="AX396" s="13" t="s">
        <v>73</v>
      </c>
      <c r="AY396" s="183" t="s">
        <v>149</v>
      </c>
    </row>
    <row r="397" spans="2:65" s="12" customFormat="1">
      <c r="B397" s="172"/>
      <c r="D397" s="173" t="s">
        <v>173</v>
      </c>
      <c r="E397" s="174" t="s">
        <v>5</v>
      </c>
      <c r="F397" s="175" t="s">
        <v>795</v>
      </c>
      <c r="H397" s="176">
        <v>288.14499999999998</v>
      </c>
      <c r="L397" s="172"/>
      <c r="M397" s="177"/>
      <c r="N397" s="178"/>
      <c r="O397" s="178"/>
      <c r="P397" s="178"/>
      <c r="Q397" s="178"/>
      <c r="R397" s="178"/>
      <c r="S397" s="178"/>
      <c r="T397" s="179"/>
      <c r="AT397" s="174" t="s">
        <v>173</v>
      </c>
      <c r="AU397" s="174" t="s">
        <v>82</v>
      </c>
      <c r="AV397" s="12" t="s">
        <v>82</v>
      </c>
      <c r="AW397" s="12" t="s">
        <v>36</v>
      </c>
      <c r="AX397" s="12" t="s">
        <v>73</v>
      </c>
      <c r="AY397" s="174" t="s">
        <v>149</v>
      </c>
    </row>
    <row r="398" spans="2:65" s="12" customFormat="1">
      <c r="B398" s="172"/>
      <c r="D398" s="173" t="s">
        <v>173</v>
      </c>
      <c r="E398" s="174" t="s">
        <v>5</v>
      </c>
      <c r="F398" s="175" t="s">
        <v>796</v>
      </c>
      <c r="H398" s="176">
        <v>34.65</v>
      </c>
      <c r="L398" s="172"/>
      <c r="M398" s="177"/>
      <c r="N398" s="178"/>
      <c r="O398" s="178"/>
      <c r="P398" s="178"/>
      <c r="Q398" s="178"/>
      <c r="R398" s="178"/>
      <c r="S398" s="178"/>
      <c r="T398" s="179"/>
      <c r="AT398" s="174" t="s">
        <v>173</v>
      </c>
      <c r="AU398" s="174" t="s">
        <v>82</v>
      </c>
      <c r="AV398" s="12" t="s">
        <v>82</v>
      </c>
      <c r="AW398" s="12" t="s">
        <v>36</v>
      </c>
      <c r="AX398" s="12" t="s">
        <v>73</v>
      </c>
      <c r="AY398" s="174" t="s">
        <v>149</v>
      </c>
    </row>
    <row r="399" spans="2:65" s="14" customFormat="1">
      <c r="B399" s="188"/>
      <c r="D399" s="173" t="s">
        <v>173</v>
      </c>
      <c r="E399" s="189" t="s">
        <v>5</v>
      </c>
      <c r="F399" s="190" t="s">
        <v>194</v>
      </c>
      <c r="H399" s="191">
        <v>322.79500000000002</v>
      </c>
      <c r="L399" s="188"/>
      <c r="M399" s="192"/>
      <c r="N399" s="193"/>
      <c r="O399" s="193"/>
      <c r="P399" s="193"/>
      <c r="Q399" s="193"/>
      <c r="R399" s="193"/>
      <c r="S399" s="193"/>
      <c r="T399" s="194"/>
      <c r="AT399" s="189" t="s">
        <v>173</v>
      </c>
      <c r="AU399" s="189" t="s">
        <v>82</v>
      </c>
      <c r="AV399" s="14" t="s">
        <v>156</v>
      </c>
      <c r="AW399" s="14" t="s">
        <v>36</v>
      </c>
      <c r="AX399" s="14" t="s">
        <v>80</v>
      </c>
      <c r="AY399" s="189" t="s">
        <v>149</v>
      </c>
    </row>
    <row r="400" spans="2:65" s="1" customFormat="1" ht="38.25" customHeight="1">
      <c r="B400" s="160"/>
      <c r="C400" s="161" t="s">
        <v>497</v>
      </c>
      <c r="D400" s="161" t="s">
        <v>151</v>
      </c>
      <c r="E400" s="162" t="s">
        <v>938</v>
      </c>
      <c r="F400" s="163" t="s">
        <v>939</v>
      </c>
      <c r="G400" s="164" t="s">
        <v>171</v>
      </c>
      <c r="H400" s="165">
        <v>17.545000000000002</v>
      </c>
      <c r="I400" s="166"/>
      <c r="J400" s="166">
        <f>ROUND(I400*H400,2)</f>
        <v>0</v>
      </c>
      <c r="K400" s="163" t="s">
        <v>155</v>
      </c>
      <c r="L400" s="39"/>
      <c r="M400" s="167" t="s">
        <v>5</v>
      </c>
      <c r="N400" s="168" t="s">
        <v>44</v>
      </c>
      <c r="O400" s="169">
        <v>5.6000000000000001E-2</v>
      </c>
      <c r="P400" s="169">
        <f>O400*H400</f>
        <v>0.98252000000000017</v>
      </c>
      <c r="Q400" s="169">
        <v>0</v>
      </c>
      <c r="R400" s="169">
        <f>Q400*H400</f>
        <v>0</v>
      </c>
      <c r="S400" s="169">
        <v>0</v>
      </c>
      <c r="T400" s="170">
        <f>S400*H400</f>
        <v>0</v>
      </c>
      <c r="AR400" s="25" t="s">
        <v>156</v>
      </c>
      <c r="AT400" s="25" t="s">
        <v>151</v>
      </c>
      <c r="AU400" s="25" t="s">
        <v>82</v>
      </c>
      <c r="AY400" s="25" t="s">
        <v>149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25" t="s">
        <v>80</v>
      </c>
      <c r="BK400" s="171">
        <f>ROUND(I400*H400,2)</f>
        <v>0</v>
      </c>
      <c r="BL400" s="25" t="s">
        <v>156</v>
      </c>
      <c r="BM400" s="25" t="s">
        <v>940</v>
      </c>
    </row>
    <row r="401" spans="2:65" s="13" customFormat="1">
      <c r="B401" s="182"/>
      <c r="D401" s="173" t="s">
        <v>173</v>
      </c>
      <c r="E401" s="183" t="s">
        <v>5</v>
      </c>
      <c r="F401" s="184" t="s">
        <v>187</v>
      </c>
      <c r="H401" s="183" t="s">
        <v>5</v>
      </c>
      <c r="L401" s="182"/>
      <c r="M401" s="185"/>
      <c r="N401" s="186"/>
      <c r="O401" s="186"/>
      <c r="P401" s="186"/>
      <c r="Q401" s="186"/>
      <c r="R401" s="186"/>
      <c r="S401" s="186"/>
      <c r="T401" s="187"/>
      <c r="AT401" s="183" t="s">
        <v>173</v>
      </c>
      <c r="AU401" s="183" t="s">
        <v>82</v>
      </c>
      <c r="AV401" s="13" t="s">
        <v>80</v>
      </c>
      <c r="AW401" s="13" t="s">
        <v>36</v>
      </c>
      <c r="AX401" s="13" t="s">
        <v>73</v>
      </c>
      <c r="AY401" s="183" t="s">
        <v>149</v>
      </c>
    </row>
    <row r="402" spans="2:65" s="13" customFormat="1">
      <c r="B402" s="182"/>
      <c r="D402" s="173" t="s">
        <v>173</v>
      </c>
      <c r="E402" s="183" t="s">
        <v>5</v>
      </c>
      <c r="F402" s="184" t="s">
        <v>188</v>
      </c>
      <c r="H402" s="183" t="s">
        <v>5</v>
      </c>
      <c r="L402" s="182"/>
      <c r="M402" s="185"/>
      <c r="N402" s="186"/>
      <c r="O402" s="186"/>
      <c r="P402" s="186"/>
      <c r="Q402" s="186"/>
      <c r="R402" s="186"/>
      <c r="S402" s="186"/>
      <c r="T402" s="187"/>
      <c r="AT402" s="183" t="s">
        <v>173</v>
      </c>
      <c r="AU402" s="183" t="s">
        <v>82</v>
      </c>
      <c r="AV402" s="13" t="s">
        <v>80</v>
      </c>
      <c r="AW402" s="13" t="s">
        <v>36</v>
      </c>
      <c r="AX402" s="13" t="s">
        <v>73</v>
      </c>
      <c r="AY402" s="183" t="s">
        <v>149</v>
      </c>
    </row>
    <row r="403" spans="2:65" s="13" customFormat="1">
      <c r="B403" s="182"/>
      <c r="D403" s="173" t="s">
        <v>173</v>
      </c>
      <c r="E403" s="183" t="s">
        <v>5</v>
      </c>
      <c r="F403" s="184" t="s">
        <v>941</v>
      </c>
      <c r="H403" s="183" t="s">
        <v>5</v>
      </c>
      <c r="L403" s="182"/>
      <c r="M403" s="185"/>
      <c r="N403" s="186"/>
      <c r="O403" s="186"/>
      <c r="P403" s="186"/>
      <c r="Q403" s="186"/>
      <c r="R403" s="186"/>
      <c r="S403" s="186"/>
      <c r="T403" s="187"/>
      <c r="AT403" s="183" t="s">
        <v>173</v>
      </c>
      <c r="AU403" s="183" t="s">
        <v>82</v>
      </c>
      <c r="AV403" s="13" t="s">
        <v>80</v>
      </c>
      <c r="AW403" s="13" t="s">
        <v>36</v>
      </c>
      <c r="AX403" s="13" t="s">
        <v>73</v>
      </c>
      <c r="AY403" s="183" t="s">
        <v>149</v>
      </c>
    </row>
    <row r="404" spans="2:65" s="12" customFormat="1">
      <c r="B404" s="172"/>
      <c r="D404" s="173" t="s">
        <v>173</v>
      </c>
      <c r="E404" s="174" t="s">
        <v>5</v>
      </c>
      <c r="F404" s="175" t="s">
        <v>942</v>
      </c>
      <c r="H404" s="176">
        <v>7.6449999999999996</v>
      </c>
      <c r="L404" s="172"/>
      <c r="M404" s="177"/>
      <c r="N404" s="178"/>
      <c r="O404" s="178"/>
      <c r="P404" s="178"/>
      <c r="Q404" s="178"/>
      <c r="R404" s="178"/>
      <c r="S404" s="178"/>
      <c r="T404" s="179"/>
      <c r="AT404" s="174" t="s">
        <v>173</v>
      </c>
      <c r="AU404" s="174" t="s">
        <v>82</v>
      </c>
      <c r="AV404" s="12" t="s">
        <v>82</v>
      </c>
      <c r="AW404" s="12" t="s">
        <v>36</v>
      </c>
      <c r="AX404" s="12" t="s">
        <v>73</v>
      </c>
      <c r="AY404" s="174" t="s">
        <v>149</v>
      </c>
    </row>
    <row r="405" spans="2:65" s="12" customFormat="1">
      <c r="B405" s="172"/>
      <c r="D405" s="173" t="s">
        <v>173</v>
      </c>
      <c r="E405" s="174" t="s">
        <v>5</v>
      </c>
      <c r="F405" s="175" t="s">
        <v>943</v>
      </c>
      <c r="H405" s="176">
        <v>9.9</v>
      </c>
      <c r="L405" s="172"/>
      <c r="M405" s="177"/>
      <c r="N405" s="178"/>
      <c r="O405" s="178"/>
      <c r="P405" s="178"/>
      <c r="Q405" s="178"/>
      <c r="R405" s="178"/>
      <c r="S405" s="178"/>
      <c r="T405" s="179"/>
      <c r="AT405" s="174" t="s">
        <v>173</v>
      </c>
      <c r="AU405" s="174" t="s">
        <v>82</v>
      </c>
      <c r="AV405" s="12" t="s">
        <v>82</v>
      </c>
      <c r="AW405" s="12" t="s">
        <v>36</v>
      </c>
      <c r="AX405" s="12" t="s">
        <v>73</v>
      </c>
      <c r="AY405" s="174" t="s">
        <v>149</v>
      </c>
    </row>
    <row r="406" spans="2:65" s="14" customFormat="1">
      <c r="B406" s="188"/>
      <c r="D406" s="173" t="s">
        <v>173</v>
      </c>
      <c r="E406" s="189" t="s">
        <v>5</v>
      </c>
      <c r="F406" s="190" t="s">
        <v>194</v>
      </c>
      <c r="H406" s="191">
        <v>17.545000000000002</v>
      </c>
      <c r="L406" s="188"/>
      <c r="M406" s="192"/>
      <c r="N406" s="193"/>
      <c r="O406" s="193"/>
      <c r="P406" s="193"/>
      <c r="Q406" s="193"/>
      <c r="R406" s="193"/>
      <c r="S406" s="193"/>
      <c r="T406" s="194"/>
      <c r="AT406" s="189" t="s">
        <v>173</v>
      </c>
      <c r="AU406" s="189" t="s">
        <v>82</v>
      </c>
      <c r="AV406" s="14" t="s">
        <v>156</v>
      </c>
      <c r="AW406" s="14" t="s">
        <v>36</v>
      </c>
      <c r="AX406" s="14" t="s">
        <v>80</v>
      </c>
      <c r="AY406" s="189" t="s">
        <v>149</v>
      </c>
    </row>
    <row r="407" spans="2:65" s="1" customFormat="1" ht="38.25" customHeight="1">
      <c r="B407" s="160"/>
      <c r="C407" s="161" t="s">
        <v>501</v>
      </c>
      <c r="D407" s="161" t="s">
        <v>151</v>
      </c>
      <c r="E407" s="162" t="s">
        <v>545</v>
      </c>
      <c r="F407" s="163" t="s">
        <v>546</v>
      </c>
      <c r="G407" s="164" t="s">
        <v>171</v>
      </c>
      <c r="H407" s="165">
        <v>711.08500000000004</v>
      </c>
      <c r="I407" s="166"/>
      <c r="J407" s="166">
        <f>ROUND(I407*H407,2)</f>
        <v>0</v>
      </c>
      <c r="K407" s="163" t="s">
        <v>155</v>
      </c>
      <c r="L407" s="39"/>
      <c r="M407" s="167" t="s">
        <v>5</v>
      </c>
      <c r="N407" s="168" t="s">
        <v>44</v>
      </c>
      <c r="O407" s="169">
        <v>6.4000000000000001E-2</v>
      </c>
      <c r="P407" s="169">
        <f>O407*H407</f>
        <v>45.509440000000005</v>
      </c>
      <c r="Q407" s="169">
        <v>0</v>
      </c>
      <c r="R407" s="169">
        <f>Q407*H407</f>
        <v>0</v>
      </c>
      <c r="S407" s="169">
        <v>0</v>
      </c>
      <c r="T407" s="170">
        <f>S407*H407</f>
        <v>0</v>
      </c>
      <c r="AR407" s="25" t="s">
        <v>156</v>
      </c>
      <c r="AT407" s="25" t="s">
        <v>151</v>
      </c>
      <c r="AU407" s="25" t="s">
        <v>82</v>
      </c>
      <c r="AY407" s="25" t="s">
        <v>149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25" t="s">
        <v>80</v>
      </c>
      <c r="BK407" s="171">
        <f>ROUND(I407*H407,2)</f>
        <v>0</v>
      </c>
      <c r="BL407" s="25" t="s">
        <v>156</v>
      </c>
      <c r="BM407" s="25" t="s">
        <v>944</v>
      </c>
    </row>
    <row r="408" spans="2:65" s="13" customFormat="1">
      <c r="B408" s="182"/>
      <c r="D408" s="173" t="s">
        <v>173</v>
      </c>
      <c r="E408" s="183" t="s">
        <v>5</v>
      </c>
      <c r="F408" s="184" t="s">
        <v>187</v>
      </c>
      <c r="H408" s="183" t="s">
        <v>5</v>
      </c>
      <c r="L408" s="182"/>
      <c r="M408" s="185"/>
      <c r="N408" s="186"/>
      <c r="O408" s="186"/>
      <c r="P408" s="186"/>
      <c r="Q408" s="186"/>
      <c r="R408" s="186"/>
      <c r="S408" s="186"/>
      <c r="T408" s="187"/>
      <c r="AT408" s="183" t="s">
        <v>173</v>
      </c>
      <c r="AU408" s="183" t="s">
        <v>82</v>
      </c>
      <c r="AV408" s="13" t="s">
        <v>80</v>
      </c>
      <c r="AW408" s="13" t="s">
        <v>36</v>
      </c>
      <c r="AX408" s="13" t="s">
        <v>73</v>
      </c>
      <c r="AY408" s="183" t="s">
        <v>149</v>
      </c>
    </row>
    <row r="409" spans="2:65" s="13" customFormat="1">
      <c r="B409" s="182"/>
      <c r="D409" s="173" t="s">
        <v>173</v>
      </c>
      <c r="E409" s="183" t="s">
        <v>5</v>
      </c>
      <c r="F409" s="184" t="s">
        <v>188</v>
      </c>
      <c r="H409" s="183" t="s">
        <v>5</v>
      </c>
      <c r="L409" s="182"/>
      <c r="M409" s="185"/>
      <c r="N409" s="186"/>
      <c r="O409" s="186"/>
      <c r="P409" s="186"/>
      <c r="Q409" s="186"/>
      <c r="R409" s="186"/>
      <c r="S409" s="186"/>
      <c r="T409" s="187"/>
      <c r="AT409" s="183" t="s">
        <v>173</v>
      </c>
      <c r="AU409" s="183" t="s">
        <v>82</v>
      </c>
      <c r="AV409" s="13" t="s">
        <v>80</v>
      </c>
      <c r="AW409" s="13" t="s">
        <v>36</v>
      </c>
      <c r="AX409" s="13" t="s">
        <v>73</v>
      </c>
      <c r="AY409" s="183" t="s">
        <v>149</v>
      </c>
    </row>
    <row r="410" spans="2:65" s="13" customFormat="1">
      <c r="B410" s="182"/>
      <c r="D410" s="173" t="s">
        <v>173</v>
      </c>
      <c r="E410" s="183" t="s">
        <v>5</v>
      </c>
      <c r="F410" s="184" t="s">
        <v>200</v>
      </c>
      <c r="H410" s="183" t="s">
        <v>5</v>
      </c>
      <c r="L410" s="182"/>
      <c r="M410" s="185"/>
      <c r="N410" s="186"/>
      <c r="O410" s="186"/>
      <c r="P410" s="186"/>
      <c r="Q410" s="186"/>
      <c r="R410" s="186"/>
      <c r="S410" s="186"/>
      <c r="T410" s="187"/>
      <c r="AT410" s="183" t="s">
        <v>173</v>
      </c>
      <c r="AU410" s="183" t="s">
        <v>82</v>
      </c>
      <c r="AV410" s="13" t="s">
        <v>80</v>
      </c>
      <c r="AW410" s="13" t="s">
        <v>36</v>
      </c>
      <c r="AX410" s="13" t="s">
        <v>73</v>
      </c>
      <c r="AY410" s="183" t="s">
        <v>149</v>
      </c>
    </row>
    <row r="411" spans="2:65" s="12" customFormat="1">
      <c r="B411" s="172"/>
      <c r="D411" s="173" t="s">
        <v>173</v>
      </c>
      <c r="E411" s="174" t="s">
        <v>5</v>
      </c>
      <c r="F411" s="175" t="s">
        <v>945</v>
      </c>
      <c r="H411" s="176">
        <v>288.14499999999998</v>
      </c>
      <c r="L411" s="172"/>
      <c r="M411" s="177"/>
      <c r="N411" s="178"/>
      <c r="O411" s="178"/>
      <c r="P411" s="178"/>
      <c r="Q411" s="178"/>
      <c r="R411" s="178"/>
      <c r="S411" s="178"/>
      <c r="T411" s="179"/>
      <c r="AT411" s="174" t="s">
        <v>173</v>
      </c>
      <c r="AU411" s="174" t="s">
        <v>82</v>
      </c>
      <c r="AV411" s="12" t="s">
        <v>82</v>
      </c>
      <c r="AW411" s="12" t="s">
        <v>36</v>
      </c>
      <c r="AX411" s="12" t="s">
        <v>73</v>
      </c>
      <c r="AY411" s="174" t="s">
        <v>149</v>
      </c>
    </row>
    <row r="412" spans="2:65" s="12" customFormat="1">
      <c r="B412" s="172"/>
      <c r="D412" s="173" t="s">
        <v>173</v>
      </c>
      <c r="E412" s="174" t="s">
        <v>5</v>
      </c>
      <c r="F412" s="175" t="s">
        <v>946</v>
      </c>
      <c r="H412" s="176">
        <v>369.39</v>
      </c>
      <c r="L412" s="172"/>
      <c r="M412" s="177"/>
      <c r="N412" s="178"/>
      <c r="O412" s="178"/>
      <c r="P412" s="178"/>
      <c r="Q412" s="178"/>
      <c r="R412" s="178"/>
      <c r="S412" s="178"/>
      <c r="T412" s="179"/>
      <c r="AT412" s="174" t="s">
        <v>173</v>
      </c>
      <c r="AU412" s="174" t="s">
        <v>82</v>
      </c>
      <c r="AV412" s="12" t="s">
        <v>82</v>
      </c>
      <c r="AW412" s="12" t="s">
        <v>36</v>
      </c>
      <c r="AX412" s="12" t="s">
        <v>73</v>
      </c>
      <c r="AY412" s="174" t="s">
        <v>149</v>
      </c>
    </row>
    <row r="413" spans="2:65" s="15" customFormat="1">
      <c r="B413" s="195"/>
      <c r="D413" s="173" t="s">
        <v>173</v>
      </c>
      <c r="E413" s="196" t="s">
        <v>5</v>
      </c>
      <c r="F413" s="197" t="s">
        <v>284</v>
      </c>
      <c r="H413" s="198">
        <v>657.53499999999997</v>
      </c>
      <c r="L413" s="195"/>
      <c r="M413" s="199"/>
      <c r="N413" s="200"/>
      <c r="O413" s="200"/>
      <c r="P413" s="200"/>
      <c r="Q413" s="200"/>
      <c r="R413" s="200"/>
      <c r="S413" s="200"/>
      <c r="T413" s="201"/>
      <c r="AT413" s="196" t="s">
        <v>173</v>
      </c>
      <c r="AU413" s="196" t="s">
        <v>82</v>
      </c>
      <c r="AV413" s="15" t="s">
        <v>161</v>
      </c>
      <c r="AW413" s="15" t="s">
        <v>36</v>
      </c>
      <c r="AX413" s="15" t="s">
        <v>73</v>
      </c>
      <c r="AY413" s="196" t="s">
        <v>149</v>
      </c>
    </row>
    <row r="414" spans="2:65" s="13" customFormat="1">
      <c r="B414" s="182"/>
      <c r="D414" s="173" t="s">
        <v>173</v>
      </c>
      <c r="E414" s="183" t="s">
        <v>5</v>
      </c>
      <c r="F414" s="184" t="s">
        <v>192</v>
      </c>
      <c r="H414" s="183" t="s">
        <v>5</v>
      </c>
      <c r="L414" s="182"/>
      <c r="M414" s="185"/>
      <c r="N414" s="186"/>
      <c r="O414" s="186"/>
      <c r="P414" s="186"/>
      <c r="Q414" s="186"/>
      <c r="R414" s="186"/>
      <c r="S414" s="186"/>
      <c r="T414" s="187"/>
      <c r="AT414" s="183" t="s">
        <v>173</v>
      </c>
      <c r="AU414" s="183" t="s">
        <v>82</v>
      </c>
      <c r="AV414" s="13" t="s">
        <v>80</v>
      </c>
      <c r="AW414" s="13" t="s">
        <v>36</v>
      </c>
      <c r="AX414" s="13" t="s">
        <v>73</v>
      </c>
      <c r="AY414" s="183" t="s">
        <v>149</v>
      </c>
    </row>
    <row r="415" spans="2:65" s="12" customFormat="1">
      <c r="B415" s="172"/>
      <c r="D415" s="173" t="s">
        <v>173</v>
      </c>
      <c r="E415" s="174" t="s">
        <v>5</v>
      </c>
      <c r="F415" s="175" t="s">
        <v>800</v>
      </c>
      <c r="H415" s="176">
        <v>34.65</v>
      </c>
      <c r="L415" s="172"/>
      <c r="M415" s="177"/>
      <c r="N415" s="178"/>
      <c r="O415" s="178"/>
      <c r="P415" s="178"/>
      <c r="Q415" s="178"/>
      <c r="R415" s="178"/>
      <c r="S415" s="178"/>
      <c r="T415" s="179"/>
      <c r="AT415" s="174" t="s">
        <v>173</v>
      </c>
      <c r="AU415" s="174" t="s">
        <v>82</v>
      </c>
      <c r="AV415" s="12" t="s">
        <v>82</v>
      </c>
      <c r="AW415" s="12" t="s">
        <v>36</v>
      </c>
      <c r="AX415" s="12" t="s">
        <v>73</v>
      </c>
      <c r="AY415" s="174" t="s">
        <v>149</v>
      </c>
    </row>
    <row r="416" spans="2:65" s="12" customFormat="1">
      <c r="B416" s="172"/>
      <c r="D416" s="173" t="s">
        <v>173</v>
      </c>
      <c r="E416" s="174" t="s">
        <v>5</v>
      </c>
      <c r="F416" s="175" t="s">
        <v>805</v>
      </c>
      <c r="H416" s="176">
        <v>18.899999999999999</v>
      </c>
      <c r="L416" s="172"/>
      <c r="M416" s="177"/>
      <c r="N416" s="178"/>
      <c r="O416" s="178"/>
      <c r="P416" s="178"/>
      <c r="Q416" s="178"/>
      <c r="R416" s="178"/>
      <c r="S416" s="178"/>
      <c r="T416" s="179"/>
      <c r="AT416" s="174" t="s">
        <v>173</v>
      </c>
      <c r="AU416" s="174" t="s">
        <v>82</v>
      </c>
      <c r="AV416" s="12" t="s">
        <v>82</v>
      </c>
      <c r="AW416" s="12" t="s">
        <v>36</v>
      </c>
      <c r="AX416" s="12" t="s">
        <v>73</v>
      </c>
      <c r="AY416" s="174" t="s">
        <v>149</v>
      </c>
    </row>
    <row r="417" spans="2:65" s="15" customFormat="1">
      <c r="B417" s="195"/>
      <c r="D417" s="173" t="s">
        <v>173</v>
      </c>
      <c r="E417" s="196" t="s">
        <v>5</v>
      </c>
      <c r="F417" s="197" t="s">
        <v>284</v>
      </c>
      <c r="H417" s="198">
        <v>53.55</v>
      </c>
      <c r="L417" s="195"/>
      <c r="M417" s="199"/>
      <c r="N417" s="200"/>
      <c r="O417" s="200"/>
      <c r="P417" s="200"/>
      <c r="Q417" s="200"/>
      <c r="R417" s="200"/>
      <c r="S417" s="200"/>
      <c r="T417" s="201"/>
      <c r="AT417" s="196" t="s">
        <v>173</v>
      </c>
      <c r="AU417" s="196" t="s">
        <v>82</v>
      </c>
      <c r="AV417" s="15" t="s">
        <v>161</v>
      </c>
      <c r="AW417" s="15" t="s">
        <v>36</v>
      </c>
      <c r="AX417" s="15" t="s">
        <v>73</v>
      </c>
      <c r="AY417" s="196" t="s">
        <v>149</v>
      </c>
    </row>
    <row r="418" spans="2:65" s="14" customFormat="1">
      <c r="B418" s="188"/>
      <c r="D418" s="173" t="s">
        <v>173</v>
      </c>
      <c r="E418" s="189" t="s">
        <v>5</v>
      </c>
      <c r="F418" s="190" t="s">
        <v>194</v>
      </c>
      <c r="H418" s="191">
        <v>711.08500000000004</v>
      </c>
      <c r="L418" s="188"/>
      <c r="M418" s="192"/>
      <c r="N418" s="193"/>
      <c r="O418" s="193"/>
      <c r="P418" s="193"/>
      <c r="Q418" s="193"/>
      <c r="R418" s="193"/>
      <c r="S418" s="193"/>
      <c r="T418" s="194"/>
      <c r="AT418" s="189" t="s">
        <v>173</v>
      </c>
      <c r="AU418" s="189" t="s">
        <v>82</v>
      </c>
      <c r="AV418" s="14" t="s">
        <v>156</v>
      </c>
      <c r="AW418" s="14" t="s">
        <v>36</v>
      </c>
      <c r="AX418" s="14" t="s">
        <v>80</v>
      </c>
      <c r="AY418" s="189" t="s">
        <v>149</v>
      </c>
    </row>
    <row r="419" spans="2:65" s="1" customFormat="1" ht="25.5" customHeight="1">
      <c r="B419" s="160"/>
      <c r="C419" s="161" t="s">
        <v>505</v>
      </c>
      <c r="D419" s="161" t="s">
        <v>151</v>
      </c>
      <c r="E419" s="162" t="s">
        <v>549</v>
      </c>
      <c r="F419" s="163" t="s">
        <v>550</v>
      </c>
      <c r="G419" s="164" t="s">
        <v>171</v>
      </c>
      <c r="H419" s="165">
        <v>526.18499999999995</v>
      </c>
      <c r="I419" s="166"/>
      <c r="J419" s="166">
        <f>ROUND(I419*H419,2)</f>
        <v>0</v>
      </c>
      <c r="K419" s="163" t="s">
        <v>155</v>
      </c>
      <c r="L419" s="39"/>
      <c r="M419" s="167" t="s">
        <v>5</v>
      </c>
      <c r="N419" s="168" t="s">
        <v>44</v>
      </c>
      <c r="O419" s="169">
        <v>2.7E-2</v>
      </c>
      <c r="P419" s="169">
        <f>O419*H419</f>
        <v>14.206994999999999</v>
      </c>
      <c r="Q419" s="169">
        <v>0</v>
      </c>
      <c r="R419" s="169">
        <f>Q419*H419</f>
        <v>0</v>
      </c>
      <c r="S419" s="169">
        <v>0</v>
      </c>
      <c r="T419" s="170">
        <f>S419*H419</f>
        <v>0</v>
      </c>
      <c r="AR419" s="25" t="s">
        <v>156</v>
      </c>
      <c r="AT419" s="25" t="s">
        <v>151</v>
      </c>
      <c r="AU419" s="25" t="s">
        <v>82</v>
      </c>
      <c r="AY419" s="25" t="s">
        <v>149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25" t="s">
        <v>80</v>
      </c>
      <c r="BK419" s="171">
        <f>ROUND(I419*H419,2)</f>
        <v>0</v>
      </c>
      <c r="BL419" s="25" t="s">
        <v>156</v>
      </c>
      <c r="BM419" s="25" t="s">
        <v>947</v>
      </c>
    </row>
    <row r="420" spans="2:65" s="13" customFormat="1">
      <c r="B420" s="182"/>
      <c r="D420" s="173" t="s">
        <v>173</v>
      </c>
      <c r="E420" s="183" t="s">
        <v>5</v>
      </c>
      <c r="F420" s="184" t="s">
        <v>187</v>
      </c>
      <c r="H420" s="183" t="s">
        <v>5</v>
      </c>
      <c r="L420" s="182"/>
      <c r="M420" s="185"/>
      <c r="N420" s="186"/>
      <c r="O420" s="186"/>
      <c r="P420" s="186"/>
      <c r="Q420" s="186"/>
      <c r="R420" s="186"/>
      <c r="S420" s="186"/>
      <c r="T420" s="187"/>
      <c r="AT420" s="183" t="s">
        <v>173</v>
      </c>
      <c r="AU420" s="183" t="s">
        <v>82</v>
      </c>
      <c r="AV420" s="13" t="s">
        <v>80</v>
      </c>
      <c r="AW420" s="13" t="s">
        <v>36</v>
      </c>
      <c r="AX420" s="13" t="s">
        <v>73</v>
      </c>
      <c r="AY420" s="183" t="s">
        <v>149</v>
      </c>
    </row>
    <row r="421" spans="2:65" s="13" customFormat="1">
      <c r="B421" s="182"/>
      <c r="D421" s="173" t="s">
        <v>173</v>
      </c>
      <c r="E421" s="183" t="s">
        <v>5</v>
      </c>
      <c r="F421" s="184" t="s">
        <v>188</v>
      </c>
      <c r="H421" s="183" t="s">
        <v>5</v>
      </c>
      <c r="L421" s="182"/>
      <c r="M421" s="185"/>
      <c r="N421" s="186"/>
      <c r="O421" s="186"/>
      <c r="P421" s="186"/>
      <c r="Q421" s="186"/>
      <c r="R421" s="186"/>
      <c r="S421" s="186"/>
      <c r="T421" s="187"/>
      <c r="AT421" s="183" t="s">
        <v>173</v>
      </c>
      <c r="AU421" s="183" t="s">
        <v>82</v>
      </c>
      <c r="AV421" s="13" t="s">
        <v>80</v>
      </c>
      <c r="AW421" s="13" t="s">
        <v>36</v>
      </c>
      <c r="AX421" s="13" t="s">
        <v>73</v>
      </c>
      <c r="AY421" s="183" t="s">
        <v>149</v>
      </c>
    </row>
    <row r="422" spans="2:65" s="13" customFormat="1">
      <c r="B422" s="182"/>
      <c r="D422" s="173" t="s">
        <v>173</v>
      </c>
      <c r="E422" s="183" t="s">
        <v>5</v>
      </c>
      <c r="F422" s="184" t="s">
        <v>200</v>
      </c>
      <c r="H422" s="183" t="s">
        <v>5</v>
      </c>
      <c r="L422" s="182"/>
      <c r="M422" s="185"/>
      <c r="N422" s="186"/>
      <c r="O422" s="186"/>
      <c r="P422" s="186"/>
      <c r="Q422" s="186"/>
      <c r="R422" s="186"/>
      <c r="S422" s="186"/>
      <c r="T422" s="187"/>
      <c r="AT422" s="183" t="s">
        <v>173</v>
      </c>
      <c r="AU422" s="183" t="s">
        <v>82</v>
      </c>
      <c r="AV422" s="13" t="s">
        <v>80</v>
      </c>
      <c r="AW422" s="13" t="s">
        <v>36</v>
      </c>
      <c r="AX422" s="13" t="s">
        <v>73</v>
      </c>
      <c r="AY422" s="183" t="s">
        <v>149</v>
      </c>
    </row>
    <row r="423" spans="2:65" s="12" customFormat="1">
      <c r="B423" s="172"/>
      <c r="D423" s="173" t="s">
        <v>173</v>
      </c>
      <c r="E423" s="174" t="s">
        <v>5</v>
      </c>
      <c r="F423" s="175" t="s">
        <v>945</v>
      </c>
      <c r="H423" s="176">
        <v>288.14499999999998</v>
      </c>
      <c r="L423" s="172"/>
      <c r="M423" s="177"/>
      <c r="N423" s="178"/>
      <c r="O423" s="178"/>
      <c r="P423" s="178"/>
      <c r="Q423" s="178"/>
      <c r="R423" s="178"/>
      <c r="S423" s="178"/>
      <c r="T423" s="179"/>
      <c r="AT423" s="174" t="s">
        <v>173</v>
      </c>
      <c r="AU423" s="174" t="s">
        <v>82</v>
      </c>
      <c r="AV423" s="12" t="s">
        <v>82</v>
      </c>
      <c r="AW423" s="12" t="s">
        <v>36</v>
      </c>
      <c r="AX423" s="12" t="s">
        <v>73</v>
      </c>
      <c r="AY423" s="174" t="s">
        <v>149</v>
      </c>
    </row>
    <row r="424" spans="2:65" s="12" customFormat="1">
      <c r="B424" s="172"/>
      <c r="D424" s="173" t="s">
        <v>173</v>
      </c>
      <c r="E424" s="174" t="s">
        <v>5</v>
      </c>
      <c r="F424" s="175" t="s">
        <v>804</v>
      </c>
      <c r="H424" s="176">
        <v>193.49</v>
      </c>
      <c r="L424" s="172"/>
      <c r="M424" s="177"/>
      <c r="N424" s="178"/>
      <c r="O424" s="178"/>
      <c r="P424" s="178"/>
      <c r="Q424" s="178"/>
      <c r="R424" s="178"/>
      <c r="S424" s="178"/>
      <c r="T424" s="179"/>
      <c r="AT424" s="174" t="s">
        <v>173</v>
      </c>
      <c r="AU424" s="174" t="s">
        <v>82</v>
      </c>
      <c r="AV424" s="12" t="s">
        <v>82</v>
      </c>
      <c r="AW424" s="12" t="s">
        <v>36</v>
      </c>
      <c r="AX424" s="12" t="s">
        <v>73</v>
      </c>
      <c r="AY424" s="174" t="s">
        <v>149</v>
      </c>
    </row>
    <row r="425" spans="2:65" s="15" customFormat="1">
      <c r="B425" s="195"/>
      <c r="D425" s="173" t="s">
        <v>173</v>
      </c>
      <c r="E425" s="196" t="s">
        <v>5</v>
      </c>
      <c r="F425" s="197" t="s">
        <v>284</v>
      </c>
      <c r="H425" s="198">
        <v>481.63499999999999</v>
      </c>
      <c r="L425" s="195"/>
      <c r="M425" s="199"/>
      <c r="N425" s="200"/>
      <c r="O425" s="200"/>
      <c r="P425" s="200"/>
      <c r="Q425" s="200"/>
      <c r="R425" s="200"/>
      <c r="S425" s="200"/>
      <c r="T425" s="201"/>
      <c r="AT425" s="196" t="s">
        <v>173</v>
      </c>
      <c r="AU425" s="196" t="s">
        <v>82</v>
      </c>
      <c r="AV425" s="15" t="s">
        <v>161</v>
      </c>
      <c r="AW425" s="15" t="s">
        <v>36</v>
      </c>
      <c r="AX425" s="15" t="s">
        <v>73</v>
      </c>
      <c r="AY425" s="196" t="s">
        <v>149</v>
      </c>
    </row>
    <row r="426" spans="2:65" s="13" customFormat="1">
      <c r="B426" s="182"/>
      <c r="D426" s="173" t="s">
        <v>173</v>
      </c>
      <c r="E426" s="183" t="s">
        <v>5</v>
      </c>
      <c r="F426" s="184" t="s">
        <v>192</v>
      </c>
      <c r="H426" s="183" t="s">
        <v>5</v>
      </c>
      <c r="L426" s="182"/>
      <c r="M426" s="185"/>
      <c r="N426" s="186"/>
      <c r="O426" s="186"/>
      <c r="P426" s="186"/>
      <c r="Q426" s="186"/>
      <c r="R426" s="186"/>
      <c r="S426" s="186"/>
      <c r="T426" s="187"/>
      <c r="AT426" s="183" t="s">
        <v>173</v>
      </c>
      <c r="AU426" s="183" t="s">
        <v>82</v>
      </c>
      <c r="AV426" s="13" t="s">
        <v>80</v>
      </c>
      <c r="AW426" s="13" t="s">
        <v>36</v>
      </c>
      <c r="AX426" s="13" t="s">
        <v>73</v>
      </c>
      <c r="AY426" s="183" t="s">
        <v>149</v>
      </c>
    </row>
    <row r="427" spans="2:65" s="12" customFormat="1">
      <c r="B427" s="172"/>
      <c r="D427" s="173" t="s">
        <v>173</v>
      </c>
      <c r="E427" s="174" t="s">
        <v>5</v>
      </c>
      <c r="F427" s="175" t="s">
        <v>800</v>
      </c>
      <c r="H427" s="176">
        <v>34.65</v>
      </c>
      <c r="L427" s="172"/>
      <c r="M427" s="177"/>
      <c r="N427" s="178"/>
      <c r="O427" s="178"/>
      <c r="P427" s="178"/>
      <c r="Q427" s="178"/>
      <c r="R427" s="178"/>
      <c r="S427" s="178"/>
      <c r="T427" s="179"/>
      <c r="AT427" s="174" t="s">
        <v>173</v>
      </c>
      <c r="AU427" s="174" t="s">
        <v>82</v>
      </c>
      <c r="AV427" s="12" t="s">
        <v>82</v>
      </c>
      <c r="AW427" s="12" t="s">
        <v>36</v>
      </c>
      <c r="AX427" s="12" t="s">
        <v>73</v>
      </c>
      <c r="AY427" s="174" t="s">
        <v>149</v>
      </c>
    </row>
    <row r="428" spans="2:65" s="12" customFormat="1">
      <c r="B428" s="172"/>
      <c r="D428" s="173" t="s">
        <v>173</v>
      </c>
      <c r="E428" s="174" t="s">
        <v>5</v>
      </c>
      <c r="F428" s="175" t="s">
        <v>801</v>
      </c>
      <c r="H428" s="176">
        <v>9.9</v>
      </c>
      <c r="L428" s="172"/>
      <c r="M428" s="177"/>
      <c r="N428" s="178"/>
      <c r="O428" s="178"/>
      <c r="P428" s="178"/>
      <c r="Q428" s="178"/>
      <c r="R428" s="178"/>
      <c r="S428" s="178"/>
      <c r="T428" s="179"/>
      <c r="AT428" s="174" t="s">
        <v>173</v>
      </c>
      <c r="AU428" s="174" t="s">
        <v>82</v>
      </c>
      <c r="AV428" s="12" t="s">
        <v>82</v>
      </c>
      <c r="AW428" s="12" t="s">
        <v>36</v>
      </c>
      <c r="AX428" s="12" t="s">
        <v>73</v>
      </c>
      <c r="AY428" s="174" t="s">
        <v>149</v>
      </c>
    </row>
    <row r="429" spans="2:65" s="15" customFormat="1">
      <c r="B429" s="195"/>
      <c r="D429" s="173" t="s">
        <v>173</v>
      </c>
      <c r="E429" s="196" t="s">
        <v>5</v>
      </c>
      <c r="F429" s="197" t="s">
        <v>284</v>
      </c>
      <c r="H429" s="198">
        <v>44.55</v>
      </c>
      <c r="L429" s="195"/>
      <c r="M429" s="199"/>
      <c r="N429" s="200"/>
      <c r="O429" s="200"/>
      <c r="P429" s="200"/>
      <c r="Q429" s="200"/>
      <c r="R429" s="200"/>
      <c r="S429" s="200"/>
      <c r="T429" s="201"/>
      <c r="AT429" s="196" t="s">
        <v>173</v>
      </c>
      <c r="AU429" s="196" t="s">
        <v>82</v>
      </c>
      <c r="AV429" s="15" t="s">
        <v>161</v>
      </c>
      <c r="AW429" s="15" t="s">
        <v>36</v>
      </c>
      <c r="AX429" s="15" t="s">
        <v>73</v>
      </c>
      <c r="AY429" s="196" t="s">
        <v>149</v>
      </c>
    </row>
    <row r="430" spans="2:65" s="14" customFormat="1">
      <c r="B430" s="188"/>
      <c r="D430" s="173" t="s">
        <v>173</v>
      </c>
      <c r="E430" s="189" t="s">
        <v>5</v>
      </c>
      <c r="F430" s="190" t="s">
        <v>194</v>
      </c>
      <c r="H430" s="191">
        <v>526.18499999999995</v>
      </c>
      <c r="L430" s="188"/>
      <c r="M430" s="192"/>
      <c r="N430" s="193"/>
      <c r="O430" s="193"/>
      <c r="P430" s="193"/>
      <c r="Q430" s="193"/>
      <c r="R430" s="193"/>
      <c r="S430" s="193"/>
      <c r="T430" s="194"/>
      <c r="AT430" s="189" t="s">
        <v>173</v>
      </c>
      <c r="AU430" s="189" t="s">
        <v>82</v>
      </c>
      <c r="AV430" s="14" t="s">
        <v>156</v>
      </c>
      <c r="AW430" s="14" t="s">
        <v>36</v>
      </c>
      <c r="AX430" s="14" t="s">
        <v>80</v>
      </c>
      <c r="AY430" s="189" t="s">
        <v>149</v>
      </c>
    </row>
    <row r="431" spans="2:65" s="1" customFormat="1" ht="25.5" customHeight="1">
      <c r="B431" s="160"/>
      <c r="C431" s="161" t="s">
        <v>509</v>
      </c>
      <c r="D431" s="161" t="s">
        <v>151</v>
      </c>
      <c r="E431" s="162" t="s">
        <v>553</v>
      </c>
      <c r="F431" s="163" t="s">
        <v>554</v>
      </c>
      <c r="G431" s="164" t="s">
        <v>171</v>
      </c>
      <c r="H431" s="165">
        <v>356.29</v>
      </c>
      <c r="I431" s="166"/>
      <c r="J431" s="166">
        <f>ROUND(I431*H431,2)</f>
        <v>0</v>
      </c>
      <c r="K431" s="163" t="s">
        <v>155</v>
      </c>
      <c r="L431" s="39"/>
      <c r="M431" s="167" t="s">
        <v>5</v>
      </c>
      <c r="N431" s="168" t="s">
        <v>44</v>
      </c>
      <c r="O431" s="169">
        <v>4.0000000000000001E-3</v>
      </c>
      <c r="P431" s="169">
        <f>O431*H431</f>
        <v>1.4251600000000002</v>
      </c>
      <c r="Q431" s="169">
        <v>0</v>
      </c>
      <c r="R431" s="169">
        <f>Q431*H431</f>
        <v>0</v>
      </c>
      <c r="S431" s="169">
        <v>0</v>
      </c>
      <c r="T431" s="170">
        <f>S431*H431</f>
        <v>0</v>
      </c>
      <c r="AR431" s="25" t="s">
        <v>156</v>
      </c>
      <c r="AT431" s="25" t="s">
        <v>151</v>
      </c>
      <c r="AU431" s="25" t="s">
        <v>82</v>
      </c>
      <c r="AY431" s="25" t="s">
        <v>149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25" t="s">
        <v>80</v>
      </c>
      <c r="BK431" s="171">
        <f>ROUND(I431*H431,2)</f>
        <v>0</v>
      </c>
      <c r="BL431" s="25" t="s">
        <v>156</v>
      </c>
      <c r="BM431" s="25" t="s">
        <v>948</v>
      </c>
    </row>
    <row r="432" spans="2:65" s="13" customFormat="1">
      <c r="B432" s="182"/>
      <c r="D432" s="173" t="s">
        <v>173</v>
      </c>
      <c r="E432" s="183" t="s">
        <v>5</v>
      </c>
      <c r="F432" s="184" t="s">
        <v>187</v>
      </c>
      <c r="H432" s="183" t="s">
        <v>5</v>
      </c>
      <c r="L432" s="182"/>
      <c r="M432" s="185"/>
      <c r="N432" s="186"/>
      <c r="O432" s="186"/>
      <c r="P432" s="186"/>
      <c r="Q432" s="186"/>
      <c r="R432" s="186"/>
      <c r="S432" s="186"/>
      <c r="T432" s="187"/>
      <c r="AT432" s="183" t="s">
        <v>173</v>
      </c>
      <c r="AU432" s="183" t="s">
        <v>82</v>
      </c>
      <c r="AV432" s="13" t="s">
        <v>80</v>
      </c>
      <c r="AW432" s="13" t="s">
        <v>36</v>
      </c>
      <c r="AX432" s="13" t="s">
        <v>73</v>
      </c>
      <c r="AY432" s="183" t="s">
        <v>149</v>
      </c>
    </row>
    <row r="433" spans="2:65" s="13" customFormat="1">
      <c r="B433" s="182"/>
      <c r="D433" s="173" t="s">
        <v>173</v>
      </c>
      <c r="E433" s="183" t="s">
        <v>5</v>
      </c>
      <c r="F433" s="184" t="s">
        <v>188</v>
      </c>
      <c r="H433" s="183" t="s">
        <v>5</v>
      </c>
      <c r="L433" s="182"/>
      <c r="M433" s="185"/>
      <c r="N433" s="186"/>
      <c r="O433" s="186"/>
      <c r="P433" s="186"/>
      <c r="Q433" s="186"/>
      <c r="R433" s="186"/>
      <c r="S433" s="186"/>
      <c r="T433" s="187"/>
      <c r="AT433" s="183" t="s">
        <v>173</v>
      </c>
      <c r="AU433" s="183" t="s">
        <v>82</v>
      </c>
      <c r="AV433" s="13" t="s">
        <v>80</v>
      </c>
      <c r="AW433" s="13" t="s">
        <v>36</v>
      </c>
      <c r="AX433" s="13" t="s">
        <v>73</v>
      </c>
      <c r="AY433" s="183" t="s">
        <v>149</v>
      </c>
    </row>
    <row r="434" spans="2:65" s="13" customFormat="1">
      <c r="B434" s="182"/>
      <c r="D434" s="173" t="s">
        <v>173</v>
      </c>
      <c r="E434" s="183" t="s">
        <v>5</v>
      </c>
      <c r="F434" s="184" t="s">
        <v>200</v>
      </c>
      <c r="H434" s="183" t="s">
        <v>5</v>
      </c>
      <c r="L434" s="182"/>
      <c r="M434" s="185"/>
      <c r="N434" s="186"/>
      <c r="O434" s="186"/>
      <c r="P434" s="186"/>
      <c r="Q434" s="186"/>
      <c r="R434" s="186"/>
      <c r="S434" s="186"/>
      <c r="T434" s="187"/>
      <c r="AT434" s="183" t="s">
        <v>173</v>
      </c>
      <c r="AU434" s="183" t="s">
        <v>82</v>
      </c>
      <c r="AV434" s="13" t="s">
        <v>80</v>
      </c>
      <c r="AW434" s="13" t="s">
        <v>36</v>
      </c>
      <c r="AX434" s="13" t="s">
        <v>73</v>
      </c>
      <c r="AY434" s="183" t="s">
        <v>149</v>
      </c>
    </row>
    <row r="435" spans="2:65" s="12" customFormat="1">
      <c r="B435" s="172"/>
      <c r="D435" s="173" t="s">
        <v>173</v>
      </c>
      <c r="E435" s="174" t="s">
        <v>5</v>
      </c>
      <c r="F435" s="175" t="s">
        <v>945</v>
      </c>
      <c r="H435" s="176">
        <v>288.14499999999998</v>
      </c>
      <c r="L435" s="172"/>
      <c r="M435" s="177"/>
      <c r="N435" s="178"/>
      <c r="O435" s="178"/>
      <c r="P435" s="178"/>
      <c r="Q435" s="178"/>
      <c r="R435" s="178"/>
      <c r="S435" s="178"/>
      <c r="T435" s="179"/>
      <c r="AT435" s="174" t="s">
        <v>173</v>
      </c>
      <c r="AU435" s="174" t="s">
        <v>82</v>
      </c>
      <c r="AV435" s="12" t="s">
        <v>82</v>
      </c>
      <c r="AW435" s="12" t="s">
        <v>36</v>
      </c>
      <c r="AX435" s="12" t="s">
        <v>73</v>
      </c>
      <c r="AY435" s="174" t="s">
        <v>149</v>
      </c>
    </row>
    <row r="436" spans="2:65" s="12" customFormat="1">
      <c r="B436" s="172"/>
      <c r="D436" s="173" t="s">
        <v>173</v>
      </c>
      <c r="E436" s="174" t="s">
        <v>5</v>
      </c>
      <c r="F436" s="175" t="s">
        <v>803</v>
      </c>
      <c r="H436" s="176">
        <v>14.595000000000001</v>
      </c>
      <c r="L436" s="172"/>
      <c r="M436" s="177"/>
      <c r="N436" s="178"/>
      <c r="O436" s="178"/>
      <c r="P436" s="178"/>
      <c r="Q436" s="178"/>
      <c r="R436" s="178"/>
      <c r="S436" s="178"/>
      <c r="T436" s="179"/>
      <c r="AT436" s="174" t="s">
        <v>173</v>
      </c>
      <c r="AU436" s="174" t="s">
        <v>82</v>
      </c>
      <c r="AV436" s="12" t="s">
        <v>82</v>
      </c>
      <c r="AW436" s="12" t="s">
        <v>36</v>
      </c>
      <c r="AX436" s="12" t="s">
        <v>73</v>
      </c>
      <c r="AY436" s="174" t="s">
        <v>149</v>
      </c>
    </row>
    <row r="437" spans="2:65" s="15" customFormat="1">
      <c r="B437" s="195"/>
      <c r="D437" s="173" t="s">
        <v>173</v>
      </c>
      <c r="E437" s="196" t="s">
        <v>5</v>
      </c>
      <c r="F437" s="197" t="s">
        <v>284</v>
      </c>
      <c r="H437" s="198">
        <v>302.74</v>
      </c>
      <c r="L437" s="195"/>
      <c r="M437" s="199"/>
      <c r="N437" s="200"/>
      <c r="O437" s="200"/>
      <c r="P437" s="200"/>
      <c r="Q437" s="200"/>
      <c r="R437" s="200"/>
      <c r="S437" s="200"/>
      <c r="T437" s="201"/>
      <c r="AT437" s="196" t="s">
        <v>173</v>
      </c>
      <c r="AU437" s="196" t="s">
        <v>82</v>
      </c>
      <c r="AV437" s="15" t="s">
        <v>161</v>
      </c>
      <c r="AW437" s="15" t="s">
        <v>36</v>
      </c>
      <c r="AX437" s="15" t="s">
        <v>73</v>
      </c>
      <c r="AY437" s="196" t="s">
        <v>149</v>
      </c>
    </row>
    <row r="438" spans="2:65" s="13" customFormat="1">
      <c r="B438" s="182"/>
      <c r="D438" s="173" t="s">
        <v>173</v>
      </c>
      <c r="E438" s="183" t="s">
        <v>5</v>
      </c>
      <c r="F438" s="184" t="s">
        <v>192</v>
      </c>
      <c r="H438" s="183" t="s">
        <v>5</v>
      </c>
      <c r="L438" s="182"/>
      <c r="M438" s="185"/>
      <c r="N438" s="186"/>
      <c r="O438" s="186"/>
      <c r="P438" s="186"/>
      <c r="Q438" s="186"/>
      <c r="R438" s="186"/>
      <c r="S438" s="186"/>
      <c r="T438" s="187"/>
      <c r="AT438" s="183" t="s">
        <v>173</v>
      </c>
      <c r="AU438" s="183" t="s">
        <v>82</v>
      </c>
      <c r="AV438" s="13" t="s">
        <v>80</v>
      </c>
      <c r="AW438" s="13" t="s">
        <v>36</v>
      </c>
      <c r="AX438" s="13" t="s">
        <v>73</v>
      </c>
      <c r="AY438" s="183" t="s">
        <v>149</v>
      </c>
    </row>
    <row r="439" spans="2:65" s="12" customFormat="1">
      <c r="B439" s="172"/>
      <c r="D439" s="173" t="s">
        <v>173</v>
      </c>
      <c r="E439" s="174" t="s">
        <v>5</v>
      </c>
      <c r="F439" s="175" t="s">
        <v>800</v>
      </c>
      <c r="H439" s="176">
        <v>34.65</v>
      </c>
      <c r="L439" s="172"/>
      <c r="M439" s="177"/>
      <c r="N439" s="178"/>
      <c r="O439" s="178"/>
      <c r="P439" s="178"/>
      <c r="Q439" s="178"/>
      <c r="R439" s="178"/>
      <c r="S439" s="178"/>
      <c r="T439" s="179"/>
      <c r="AT439" s="174" t="s">
        <v>173</v>
      </c>
      <c r="AU439" s="174" t="s">
        <v>82</v>
      </c>
      <c r="AV439" s="12" t="s">
        <v>82</v>
      </c>
      <c r="AW439" s="12" t="s">
        <v>36</v>
      </c>
      <c r="AX439" s="12" t="s">
        <v>73</v>
      </c>
      <c r="AY439" s="174" t="s">
        <v>149</v>
      </c>
    </row>
    <row r="440" spans="2:65" s="12" customFormat="1">
      <c r="B440" s="172"/>
      <c r="D440" s="173" t="s">
        <v>173</v>
      </c>
      <c r="E440" s="174" t="s">
        <v>5</v>
      </c>
      <c r="F440" s="175" t="s">
        <v>805</v>
      </c>
      <c r="H440" s="176">
        <v>18.899999999999999</v>
      </c>
      <c r="L440" s="172"/>
      <c r="M440" s="177"/>
      <c r="N440" s="178"/>
      <c r="O440" s="178"/>
      <c r="P440" s="178"/>
      <c r="Q440" s="178"/>
      <c r="R440" s="178"/>
      <c r="S440" s="178"/>
      <c r="T440" s="179"/>
      <c r="AT440" s="174" t="s">
        <v>173</v>
      </c>
      <c r="AU440" s="174" t="s">
        <v>82</v>
      </c>
      <c r="AV440" s="12" t="s">
        <v>82</v>
      </c>
      <c r="AW440" s="12" t="s">
        <v>36</v>
      </c>
      <c r="AX440" s="12" t="s">
        <v>73</v>
      </c>
      <c r="AY440" s="174" t="s">
        <v>149</v>
      </c>
    </row>
    <row r="441" spans="2:65" s="15" customFormat="1">
      <c r="B441" s="195"/>
      <c r="D441" s="173" t="s">
        <v>173</v>
      </c>
      <c r="E441" s="196" t="s">
        <v>5</v>
      </c>
      <c r="F441" s="197" t="s">
        <v>284</v>
      </c>
      <c r="H441" s="198">
        <v>53.55</v>
      </c>
      <c r="L441" s="195"/>
      <c r="M441" s="199"/>
      <c r="N441" s="200"/>
      <c r="O441" s="200"/>
      <c r="P441" s="200"/>
      <c r="Q441" s="200"/>
      <c r="R441" s="200"/>
      <c r="S441" s="200"/>
      <c r="T441" s="201"/>
      <c r="AT441" s="196" t="s">
        <v>173</v>
      </c>
      <c r="AU441" s="196" t="s">
        <v>82</v>
      </c>
      <c r="AV441" s="15" t="s">
        <v>161</v>
      </c>
      <c r="AW441" s="15" t="s">
        <v>36</v>
      </c>
      <c r="AX441" s="15" t="s">
        <v>73</v>
      </c>
      <c r="AY441" s="196" t="s">
        <v>149</v>
      </c>
    </row>
    <row r="442" spans="2:65" s="14" customFormat="1">
      <c r="B442" s="188"/>
      <c r="D442" s="173" t="s">
        <v>173</v>
      </c>
      <c r="E442" s="189" t="s">
        <v>5</v>
      </c>
      <c r="F442" s="190" t="s">
        <v>194</v>
      </c>
      <c r="H442" s="191">
        <v>356.29</v>
      </c>
      <c r="L442" s="188"/>
      <c r="M442" s="192"/>
      <c r="N442" s="193"/>
      <c r="O442" s="193"/>
      <c r="P442" s="193"/>
      <c r="Q442" s="193"/>
      <c r="R442" s="193"/>
      <c r="S442" s="193"/>
      <c r="T442" s="194"/>
      <c r="AT442" s="189" t="s">
        <v>173</v>
      </c>
      <c r="AU442" s="189" t="s">
        <v>82</v>
      </c>
      <c r="AV442" s="14" t="s">
        <v>156</v>
      </c>
      <c r="AW442" s="14" t="s">
        <v>36</v>
      </c>
      <c r="AX442" s="14" t="s">
        <v>80</v>
      </c>
      <c r="AY442" s="189" t="s">
        <v>149</v>
      </c>
    </row>
    <row r="443" spans="2:65" s="1" customFormat="1" ht="25.5" customHeight="1">
      <c r="B443" s="160"/>
      <c r="C443" s="161" t="s">
        <v>514</v>
      </c>
      <c r="D443" s="161" t="s">
        <v>151</v>
      </c>
      <c r="E443" s="162" t="s">
        <v>557</v>
      </c>
      <c r="F443" s="163" t="s">
        <v>558</v>
      </c>
      <c r="G443" s="164" t="s">
        <v>171</v>
      </c>
      <c r="H443" s="165">
        <v>474.92500000000001</v>
      </c>
      <c r="I443" s="166"/>
      <c r="J443" s="166">
        <f>ROUND(I443*H443,2)</f>
        <v>0</v>
      </c>
      <c r="K443" s="163" t="s">
        <v>155</v>
      </c>
      <c r="L443" s="39"/>
      <c r="M443" s="167" t="s">
        <v>5</v>
      </c>
      <c r="N443" s="168" t="s">
        <v>44</v>
      </c>
      <c r="O443" s="169">
        <v>2E-3</v>
      </c>
      <c r="P443" s="169">
        <f>O443*H443</f>
        <v>0.94985000000000008</v>
      </c>
      <c r="Q443" s="169">
        <v>0</v>
      </c>
      <c r="R443" s="169">
        <f>Q443*H443</f>
        <v>0</v>
      </c>
      <c r="S443" s="169">
        <v>0</v>
      </c>
      <c r="T443" s="170">
        <f>S443*H443</f>
        <v>0</v>
      </c>
      <c r="AR443" s="25" t="s">
        <v>156</v>
      </c>
      <c r="AT443" s="25" t="s">
        <v>151</v>
      </c>
      <c r="AU443" s="25" t="s">
        <v>82</v>
      </c>
      <c r="AY443" s="25" t="s">
        <v>149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25" t="s">
        <v>80</v>
      </c>
      <c r="BK443" s="171">
        <f>ROUND(I443*H443,2)</f>
        <v>0</v>
      </c>
      <c r="BL443" s="25" t="s">
        <v>156</v>
      </c>
      <c r="BM443" s="25" t="s">
        <v>949</v>
      </c>
    </row>
    <row r="444" spans="2:65" s="13" customFormat="1">
      <c r="B444" s="182"/>
      <c r="D444" s="173" t="s">
        <v>173</v>
      </c>
      <c r="E444" s="183" t="s">
        <v>5</v>
      </c>
      <c r="F444" s="184" t="s">
        <v>187</v>
      </c>
      <c r="H444" s="183" t="s">
        <v>5</v>
      </c>
      <c r="L444" s="182"/>
      <c r="M444" s="185"/>
      <c r="N444" s="186"/>
      <c r="O444" s="186"/>
      <c r="P444" s="186"/>
      <c r="Q444" s="186"/>
      <c r="R444" s="186"/>
      <c r="S444" s="186"/>
      <c r="T444" s="187"/>
      <c r="AT444" s="183" t="s">
        <v>173</v>
      </c>
      <c r="AU444" s="183" t="s">
        <v>82</v>
      </c>
      <c r="AV444" s="13" t="s">
        <v>80</v>
      </c>
      <c r="AW444" s="13" t="s">
        <v>36</v>
      </c>
      <c r="AX444" s="13" t="s">
        <v>73</v>
      </c>
      <c r="AY444" s="183" t="s">
        <v>149</v>
      </c>
    </row>
    <row r="445" spans="2:65" s="13" customFormat="1">
      <c r="B445" s="182"/>
      <c r="D445" s="173" t="s">
        <v>173</v>
      </c>
      <c r="E445" s="183" t="s">
        <v>5</v>
      </c>
      <c r="F445" s="184" t="s">
        <v>188</v>
      </c>
      <c r="H445" s="183" t="s">
        <v>5</v>
      </c>
      <c r="L445" s="182"/>
      <c r="M445" s="185"/>
      <c r="N445" s="186"/>
      <c r="O445" s="186"/>
      <c r="P445" s="186"/>
      <c r="Q445" s="186"/>
      <c r="R445" s="186"/>
      <c r="S445" s="186"/>
      <c r="T445" s="187"/>
      <c r="AT445" s="183" t="s">
        <v>173</v>
      </c>
      <c r="AU445" s="183" t="s">
        <v>82</v>
      </c>
      <c r="AV445" s="13" t="s">
        <v>80</v>
      </c>
      <c r="AW445" s="13" t="s">
        <v>36</v>
      </c>
      <c r="AX445" s="13" t="s">
        <v>73</v>
      </c>
      <c r="AY445" s="183" t="s">
        <v>149</v>
      </c>
    </row>
    <row r="446" spans="2:65" s="13" customFormat="1">
      <c r="B446" s="182"/>
      <c r="D446" s="173" t="s">
        <v>173</v>
      </c>
      <c r="E446" s="183" t="s">
        <v>5</v>
      </c>
      <c r="F446" s="184" t="s">
        <v>200</v>
      </c>
      <c r="H446" s="183" t="s">
        <v>5</v>
      </c>
      <c r="L446" s="182"/>
      <c r="M446" s="185"/>
      <c r="N446" s="186"/>
      <c r="O446" s="186"/>
      <c r="P446" s="186"/>
      <c r="Q446" s="186"/>
      <c r="R446" s="186"/>
      <c r="S446" s="186"/>
      <c r="T446" s="187"/>
      <c r="AT446" s="183" t="s">
        <v>173</v>
      </c>
      <c r="AU446" s="183" t="s">
        <v>82</v>
      </c>
      <c r="AV446" s="13" t="s">
        <v>80</v>
      </c>
      <c r="AW446" s="13" t="s">
        <v>36</v>
      </c>
      <c r="AX446" s="13" t="s">
        <v>73</v>
      </c>
      <c r="AY446" s="183" t="s">
        <v>149</v>
      </c>
    </row>
    <row r="447" spans="2:65" s="12" customFormat="1">
      <c r="B447" s="172"/>
      <c r="D447" s="173" t="s">
        <v>173</v>
      </c>
      <c r="E447" s="174" t="s">
        <v>5</v>
      </c>
      <c r="F447" s="175" t="s">
        <v>950</v>
      </c>
      <c r="H447" s="176">
        <v>392.92500000000001</v>
      </c>
      <c r="L447" s="172"/>
      <c r="M447" s="177"/>
      <c r="N447" s="178"/>
      <c r="O447" s="178"/>
      <c r="P447" s="178"/>
      <c r="Q447" s="178"/>
      <c r="R447" s="178"/>
      <c r="S447" s="178"/>
      <c r="T447" s="179"/>
      <c r="AT447" s="174" t="s">
        <v>173</v>
      </c>
      <c r="AU447" s="174" t="s">
        <v>82</v>
      </c>
      <c r="AV447" s="12" t="s">
        <v>82</v>
      </c>
      <c r="AW447" s="12" t="s">
        <v>36</v>
      </c>
      <c r="AX447" s="12" t="s">
        <v>73</v>
      </c>
      <c r="AY447" s="174" t="s">
        <v>149</v>
      </c>
    </row>
    <row r="448" spans="2:65" s="12" customFormat="1">
      <c r="B448" s="172"/>
      <c r="D448" s="173" t="s">
        <v>173</v>
      </c>
      <c r="E448" s="174" t="s">
        <v>5</v>
      </c>
      <c r="F448" s="175" t="s">
        <v>808</v>
      </c>
      <c r="H448" s="176">
        <v>34.75</v>
      </c>
      <c r="L448" s="172"/>
      <c r="M448" s="177"/>
      <c r="N448" s="178"/>
      <c r="O448" s="178"/>
      <c r="P448" s="178"/>
      <c r="Q448" s="178"/>
      <c r="R448" s="178"/>
      <c r="S448" s="178"/>
      <c r="T448" s="179"/>
      <c r="AT448" s="174" t="s">
        <v>173</v>
      </c>
      <c r="AU448" s="174" t="s">
        <v>82</v>
      </c>
      <c r="AV448" s="12" t="s">
        <v>82</v>
      </c>
      <c r="AW448" s="12" t="s">
        <v>36</v>
      </c>
      <c r="AX448" s="12" t="s">
        <v>73</v>
      </c>
      <c r="AY448" s="174" t="s">
        <v>149</v>
      </c>
    </row>
    <row r="449" spans="2:65" s="15" customFormat="1">
      <c r="B449" s="195"/>
      <c r="D449" s="173" t="s">
        <v>173</v>
      </c>
      <c r="E449" s="196" t="s">
        <v>5</v>
      </c>
      <c r="F449" s="197" t="s">
        <v>284</v>
      </c>
      <c r="H449" s="198">
        <v>427.67500000000001</v>
      </c>
      <c r="L449" s="195"/>
      <c r="M449" s="199"/>
      <c r="N449" s="200"/>
      <c r="O449" s="200"/>
      <c r="P449" s="200"/>
      <c r="Q449" s="200"/>
      <c r="R449" s="200"/>
      <c r="S449" s="200"/>
      <c r="T449" s="201"/>
      <c r="AT449" s="196" t="s">
        <v>173</v>
      </c>
      <c r="AU449" s="196" t="s">
        <v>82</v>
      </c>
      <c r="AV449" s="15" t="s">
        <v>161</v>
      </c>
      <c r="AW449" s="15" t="s">
        <v>36</v>
      </c>
      <c r="AX449" s="15" t="s">
        <v>73</v>
      </c>
      <c r="AY449" s="196" t="s">
        <v>149</v>
      </c>
    </row>
    <row r="450" spans="2:65" s="13" customFormat="1">
      <c r="B450" s="182"/>
      <c r="D450" s="173" t="s">
        <v>173</v>
      </c>
      <c r="E450" s="183" t="s">
        <v>5</v>
      </c>
      <c r="F450" s="184" t="s">
        <v>192</v>
      </c>
      <c r="H450" s="183" t="s">
        <v>5</v>
      </c>
      <c r="L450" s="182"/>
      <c r="M450" s="185"/>
      <c r="N450" s="186"/>
      <c r="O450" s="186"/>
      <c r="P450" s="186"/>
      <c r="Q450" s="186"/>
      <c r="R450" s="186"/>
      <c r="S450" s="186"/>
      <c r="T450" s="187"/>
      <c r="AT450" s="183" t="s">
        <v>173</v>
      </c>
      <c r="AU450" s="183" t="s">
        <v>82</v>
      </c>
      <c r="AV450" s="13" t="s">
        <v>80</v>
      </c>
      <c r="AW450" s="13" t="s">
        <v>36</v>
      </c>
      <c r="AX450" s="13" t="s">
        <v>73</v>
      </c>
      <c r="AY450" s="183" t="s">
        <v>149</v>
      </c>
    </row>
    <row r="451" spans="2:65" s="12" customFormat="1">
      <c r="B451" s="172"/>
      <c r="D451" s="173" t="s">
        <v>173</v>
      </c>
      <c r="E451" s="174" t="s">
        <v>5</v>
      </c>
      <c r="F451" s="175" t="s">
        <v>809</v>
      </c>
      <c r="H451" s="176">
        <v>47.25</v>
      </c>
      <c r="L451" s="172"/>
      <c r="M451" s="177"/>
      <c r="N451" s="178"/>
      <c r="O451" s="178"/>
      <c r="P451" s="178"/>
      <c r="Q451" s="178"/>
      <c r="R451" s="178"/>
      <c r="S451" s="178"/>
      <c r="T451" s="179"/>
      <c r="AT451" s="174" t="s">
        <v>173</v>
      </c>
      <c r="AU451" s="174" t="s">
        <v>82</v>
      </c>
      <c r="AV451" s="12" t="s">
        <v>82</v>
      </c>
      <c r="AW451" s="12" t="s">
        <v>36</v>
      </c>
      <c r="AX451" s="12" t="s">
        <v>73</v>
      </c>
      <c r="AY451" s="174" t="s">
        <v>149</v>
      </c>
    </row>
    <row r="452" spans="2:65" s="15" customFormat="1">
      <c r="B452" s="195"/>
      <c r="D452" s="173" t="s">
        <v>173</v>
      </c>
      <c r="E452" s="196" t="s">
        <v>5</v>
      </c>
      <c r="F452" s="197" t="s">
        <v>284</v>
      </c>
      <c r="H452" s="198">
        <v>47.25</v>
      </c>
      <c r="L452" s="195"/>
      <c r="M452" s="199"/>
      <c r="N452" s="200"/>
      <c r="O452" s="200"/>
      <c r="P452" s="200"/>
      <c r="Q452" s="200"/>
      <c r="R452" s="200"/>
      <c r="S452" s="200"/>
      <c r="T452" s="201"/>
      <c r="AT452" s="196" t="s">
        <v>173</v>
      </c>
      <c r="AU452" s="196" t="s">
        <v>82</v>
      </c>
      <c r="AV452" s="15" t="s">
        <v>161</v>
      </c>
      <c r="AW452" s="15" t="s">
        <v>36</v>
      </c>
      <c r="AX452" s="15" t="s">
        <v>73</v>
      </c>
      <c r="AY452" s="196" t="s">
        <v>149</v>
      </c>
    </row>
    <row r="453" spans="2:65" s="14" customFormat="1">
      <c r="B453" s="188"/>
      <c r="D453" s="173" t="s">
        <v>173</v>
      </c>
      <c r="E453" s="189" t="s">
        <v>5</v>
      </c>
      <c r="F453" s="190" t="s">
        <v>194</v>
      </c>
      <c r="H453" s="191">
        <v>474.92500000000001</v>
      </c>
      <c r="L453" s="188"/>
      <c r="M453" s="192"/>
      <c r="N453" s="193"/>
      <c r="O453" s="193"/>
      <c r="P453" s="193"/>
      <c r="Q453" s="193"/>
      <c r="R453" s="193"/>
      <c r="S453" s="193"/>
      <c r="T453" s="194"/>
      <c r="AT453" s="189" t="s">
        <v>173</v>
      </c>
      <c r="AU453" s="189" t="s">
        <v>82</v>
      </c>
      <c r="AV453" s="14" t="s">
        <v>156</v>
      </c>
      <c r="AW453" s="14" t="s">
        <v>36</v>
      </c>
      <c r="AX453" s="14" t="s">
        <v>80</v>
      </c>
      <c r="AY453" s="189" t="s">
        <v>149</v>
      </c>
    </row>
    <row r="454" spans="2:65" s="1" customFormat="1" ht="38.25" customHeight="1">
      <c r="B454" s="160"/>
      <c r="C454" s="161" t="s">
        <v>520</v>
      </c>
      <c r="D454" s="161" t="s">
        <v>151</v>
      </c>
      <c r="E454" s="162" t="s">
        <v>561</v>
      </c>
      <c r="F454" s="163" t="s">
        <v>562</v>
      </c>
      <c r="G454" s="164" t="s">
        <v>171</v>
      </c>
      <c r="H454" s="165">
        <v>474.92500000000001</v>
      </c>
      <c r="I454" s="166"/>
      <c r="J454" s="166">
        <f>ROUND(I454*H454,2)</f>
        <v>0</v>
      </c>
      <c r="K454" s="163" t="s">
        <v>155</v>
      </c>
      <c r="L454" s="39"/>
      <c r="M454" s="167" t="s">
        <v>5</v>
      </c>
      <c r="N454" s="168" t="s">
        <v>44</v>
      </c>
      <c r="O454" s="169">
        <v>6.6000000000000003E-2</v>
      </c>
      <c r="P454" s="169">
        <f>O454*H454</f>
        <v>31.345050000000001</v>
      </c>
      <c r="Q454" s="169">
        <v>0</v>
      </c>
      <c r="R454" s="169">
        <f>Q454*H454</f>
        <v>0</v>
      </c>
      <c r="S454" s="169">
        <v>0</v>
      </c>
      <c r="T454" s="170">
        <f>S454*H454</f>
        <v>0</v>
      </c>
      <c r="AR454" s="25" t="s">
        <v>156</v>
      </c>
      <c r="AT454" s="25" t="s">
        <v>151</v>
      </c>
      <c r="AU454" s="25" t="s">
        <v>82</v>
      </c>
      <c r="AY454" s="25" t="s">
        <v>149</v>
      </c>
      <c r="BE454" s="171">
        <f>IF(N454="základní",J454,0)</f>
        <v>0</v>
      </c>
      <c r="BF454" s="171">
        <f>IF(N454="snížená",J454,0)</f>
        <v>0</v>
      </c>
      <c r="BG454" s="171">
        <f>IF(N454="zákl. přenesená",J454,0)</f>
        <v>0</v>
      </c>
      <c r="BH454" s="171">
        <f>IF(N454="sníž. přenesená",J454,0)</f>
        <v>0</v>
      </c>
      <c r="BI454" s="171">
        <f>IF(N454="nulová",J454,0)</f>
        <v>0</v>
      </c>
      <c r="BJ454" s="25" t="s">
        <v>80</v>
      </c>
      <c r="BK454" s="171">
        <f>ROUND(I454*H454,2)</f>
        <v>0</v>
      </c>
      <c r="BL454" s="25" t="s">
        <v>156</v>
      </c>
      <c r="BM454" s="25" t="s">
        <v>951</v>
      </c>
    </row>
    <row r="455" spans="2:65" s="13" customFormat="1">
      <c r="B455" s="182"/>
      <c r="D455" s="173" t="s">
        <v>173</v>
      </c>
      <c r="E455" s="183" t="s">
        <v>5</v>
      </c>
      <c r="F455" s="184" t="s">
        <v>187</v>
      </c>
      <c r="H455" s="183" t="s">
        <v>5</v>
      </c>
      <c r="L455" s="182"/>
      <c r="M455" s="185"/>
      <c r="N455" s="186"/>
      <c r="O455" s="186"/>
      <c r="P455" s="186"/>
      <c r="Q455" s="186"/>
      <c r="R455" s="186"/>
      <c r="S455" s="186"/>
      <c r="T455" s="187"/>
      <c r="AT455" s="183" t="s">
        <v>173</v>
      </c>
      <c r="AU455" s="183" t="s">
        <v>82</v>
      </c>
      <c r="AV455" s="13" t="s">
        <v>80</v>
      </c>
      <c r="AW455" s="13" t="s">
        <v>36</v>
      </c>
      <c r="AX455" s="13" t="s">
        <v>73</v>
      </c>
      <c r="AY455" s="183" t="s">
        <v>149</v>
      </c>
    </row>
    <row r="456" spans="2:65" s="13" customFormat="1">
      <c r="B456" s="182"/>
      <c r="D456" s="173" t="s">
        <v>173</v>
      </c>
      <c r="E456" s="183" t="s">
        <v>5</v>
      </c>
      <c r="F456" s="184" t="s">
        <v>188</v>
      </c>
      <c r="H456" s="183" t="s">
        <v>5</v>
      </c>
      <c r="L456" s="182"/>
      <c r="M456" s="185"/>
      <c r="N456" s="186"/>
      <c r="O456" s="186"/>
      <c r="P456" s="186"/>
      <c r="Q456" s="186"/>
      <c r="R456" s="186"/>
      <c r="S456" s="186"/>
      <c r="T456" s="187"/>
      <c r="AT456" s="183" t="s">
        <v>173</v>
      </c>
      <c r="AU456" s="183" t="s">
        <v>82</v>
      </c>
      <c r="AV456" s="13" t="s">
        <v>80</v>
      </c>
      <c r="AW456" s="13" t="s">
        <v>36</v>
      </c>
      <c r="AX456" s="13" t="s">
        <v>73</v>
      </c>
      <c r="AY456" s="183" t="s">
        <v>149</v>
      </c>
    </row>
    <row r="457" spans="2:65" s="13" customFormat="1">
      <c r="B457" s="182"/>
      <c r="D457" s="173" t="s">
        <v>173</v>
      </c>
      <c r="E457" s="183" t="s">
        <v>5</v>
      </c>
      <c r="F457" s="184" t="s">
        <v>200</v>
      </c>
      <c r="H457" s="183" t="s">
        <v>5</v>
      </c>
      <c r="L457" s="182"/>
      <c r="M457" s="185"/>
      <c r="N457" s="186"/>
      <c r="O457" s="186"/>
      <c r="P457" s="186"/>
      <c r="Q457" s="186"/>
      <c r="R457" s="186"/>
      <c r="S457" s="186"/>
      <c r="T457" s="187"/>
      <c r="AT457" s="183" t="s">
        <v>173</v>
      </c>
      <c r="AU457" s="183" t="s">
        <v>82</v>
      </c>
      <c r="AV457" s="13" t="s">
        <v>80</v>
      </c>
      <c r="AW457" s="13" t="s">
        <v>36</v>
      </c>
      <c r="AX457" s="13" t="s">
        <v>73</v>
      </c>
      <c r="AY457" s="183" t="s">
        <v>149</v>
      </c>
    </row>
    <row r="458" spans="2:65" s="12" customFormat="1">
      <c r="B458" s="172"/>
      <c r="D458" s="173" t="s">
        <v>173</v>
      </c>
      <c r="E458" s="174" t="s">
        <v>5</v>
      </c>
      <c r="F458" s="175" t="s">
        <v>950</v>
      </c>
      <c r="H458" s="176">
        <v>392.92500000000001</v>
      </c>
      <c r="L458" s="172"/>
      <c r="M458" s="177"/>
      <c r="N458" s="178"/>
      <c r="O458" s="178"/>
      <c r="P458" s="178"/>
      <c r="Q458" s="178"/>
      <c r="R458" s="178"/>
      <c r="S458" s="178"/>
      <c r="T458" s="179"/>
      <c r="AT458" s="174" t="s">
        <v>173</v>
      </c>
      <c r="AU458" s="174" t="s">
        <v>82</v>
      </c>
      <c r="AV458" s="12" t="s">
        <v>82</v>
      </c>
      <c r="AW458" s="12" t="s">
        <v>36</v>
      </c>
      <c r="AX458" s="12" t="s">
        <v>73</v>
      </c>
      <c r="AY458" s="174" t="s">
        <v>149</v>
      </c>
    </row>
    <row r="459" spans="2:65" s="12" customFormat="1">
      <c r="B459" s="172"/>
      <c r="D459" s="173" t="s">
        <v>173</v>
      </c>
      <c r="E459" s="174" t="s">
        <v>5</v>
      </c>
      <c r="F459" s="175" t="s">
        <v>808</v>
      </c>
      <c r="H459" s="176">
        <v>34.75</v>
      </c>
      <c r="L459" s="172"/>
      <c r="M459" s="177"/>
      <c r="N459" s="178"/>
      <c r="O459" s="178"/>
      <c r="P459" s="178"/>
      <c r="Q459" s="178"/>
      <c r="R459" s="178"/>
      <c r="S459" s="178"/>
      <c r="T459" s="179"/>
      <c r="AT459" s="174" t="s">
        <v>173</v>
      </c>
      <c r="AU459" s="174" t="s">
        <v>82</v>
      </c>
      <c r="AV459" s="12" t="s">
        <v>82</v>
      </c>
      <c r="AW459" s="12" t="s">
        <v>36</v>
      </c>
      <c r="AX459" s="12" t="s">
        <v>73</v>
      </c>
      <c r="AY459" s="174" t="s">
        <v>149</v>
      </c>
    </row>
    <row r="460" spans="2:65" s="15" customFormat="1">
      <c r="B460" s="195"/>
      <c r="D460" s="173" t="s">
        <v>173</v>
      </c>
      <c r="E460" s="196" t="s">
        <v>5</v>
      </c>
      <c r="F460" s="197" t="s">
        <v>284</v>
      </c>
      <c r="H460" s="198">
        <v>427.67500000000001</v>
      </c>
      <c r="L460" s="195"/>
      <c r="M460" s="199"/>
      <c r="N460" s="200"/>
      <c r="O460" s="200"/>
      <c r="P460" s="200"/>
      <c r="Q460" s="200"/>
      <c r="R460" s="200"/>
      <c r="S460" s="200"/>
      <c r="T460" s="201"/>
      <c r="AT460" s="196" t="s">
        <v>173</v>
      </c>
      <c r="AU460" s="196" t="s">
        <v>82</v>
      </c>
      <c r="AV460" s="15" t="s">
        <v>161</v>
      </c>
      <c r="AW460" s="15" t="s">
        <v>36</v>
      </c>
      <c r="AX460" s="15" t="s">
        <v>73</v>
      </c>
      <c r="AY460" s="196" t="s">
        <v>149</v>
      </c>
    </row>
    <row r="461" spans="2:65" s="13" customFormat="1">
      <c r="B461" s="182"/>
      <c r="D461" s="173" t="s">
        <v>173</v>
      </c>
      <c r="E461" s="183" t="s">
        <v>5</v>
      </c>
      <c r="F461" s="184" t="s">
        <v>192</v>
      </c>
      <c r="H461" s="183" t="s">
        <v>5</v>
      </c>
      <c r="L461" s="182"/>
      <c r="M461" s="185"/>
      <c r="N461" s="186"/>
      <c r="O461" s="186"/>
      <c r="P461" s="186"/>
      <c r="Q461" s="186"/>
      <c r="R461" s="186"/>
      <c r="S461" s="186"/>
      <c r="T461" s="187"/>
      <c r="AT461" s="183" t="s">
        <v>173</v>
      </c>
      <c r="AU461" s="183" t="s">
        <v>82</v>
      </c>
      <c r="AV461" s="13" t="s">
        <v>80</v>
      </c>
      <c r="AW461" s="13" t="s">
        <v>36</v>
      </c>
      <c r="AX461" s="13" t="s">
        <v>73</v>
      </c>
      <c r="AY461" s="183" t="s">
        <v>149</v>
      </c>
    </row>
    <row r="462" spans="2:65" s="12" customFormat="1">
      <c r="B462" s="172"/>
      <c r="D462" s="173" t="s">
        <v>173</v>
      </c>
      <c r="E462" s="174" t="s">
        <v>5</v>
      </c>
      <c r="F462" s="175" t="s">
        <v>809</v>
      </c>
      <c r="H462" s="176">
        <v>47.25</v>
      </c>
      <c r="L462" s="172"/>
      <c r="M462" s="177"/>
      <c r="N462" s="178"/>
      <c r="O462" s="178"/>
      <c r="P462" s="178"/>
      <c r="Q462" s="178"/>
      <c r="R462" s="178"/>
      <c r="S462" s="178"/>
      <c r="T462" s="179"/>
      <c r="AT462" s="174" t="s">
        <v>173</v>
      </c>
      <c r="AU462" s="174" t="s">
        <v>82</v>
      </c>
      <c r="AV462" s="12" t="s">
        <v>82</v>
      </c>
      <c r="AW462" s="12" t="s">
        <v>36</v>
      </c>
      <c r="AX462" s="12" t="s">
        <v>73</v>
      </c>
      <c r="AY462" s="174" t="s">
        <v>149</v>
      </c>
    </row>
    <row r="463" spans="2:65" s="15" customFormat="1">
      <c r="B463" s="195"/>
      <c r="D463" s="173" t="s">
        <v>173</v>
      </c>
      <c r="E463" s="196" t="s">
        <v>5</v>
      </c>
      <c r="F463" s="197" t="s">
        <v>284</v>
      </c>
      <c r="H463" s="198">
        <v>47.25</v>
      </c>
      <c r="L463" s="195"/>
      <c r="M463" s="199"/>
      <c r="N463" s="200"/>
      <c r="O463" s="200"/>
      <c r="P463" s="200"/>
      <c r="Q463" s="200"/>
      <c r="R463" s="200"/>
      <c r="S463" s="200"/>
      <c r="T463" s="201"/>
      <c r="AT463" s="196" t="s">
        <v>173</v>
      </c>
      <c r="AU463" s="196" t="s">
        <v>82</v>
      </c>
      <c r="AV463" s="15" t="s">
        <v>161</v>
      </c>
      <c r="AW463" s="15" t="s">
        <v>36</v>
      </c>
      <c r="AX463" s="15" t="s">
        <v>73</v>
      </c>
      <c r="AY463" s="196" t="s">
        <v>149</v>
      </c>
    </row>
    <row r="464" spans="2:65" s="14" customFormat="1">
      <c r="B464" s="188"/>
      <c r="D464" s="173" t="s">
        <v>173</v>
      </c>
      <c r="E464" s="189" t="s">
        <v>5</v>
      </c>
      <c r="F464" s="190" t="s">
        <v>194</v>
      </c>
      <c r="H464" s="191">
        <v>474.92500000000001</v>
      </c>
      <c r="L464" s="188"/>
      <c r="M464" s="192"/>
      <c r="N464" s="193"/>
      <c r="O464" s="193"/>
      <c r="P464" s="193"/>
      <c r="Q464" s="193"/>
      <c r="R464" s="193"/>
      <c r="S464" s="193"/>
      <c r="T464" s="194"/>
      <c r="AT464" s="189" t="s">
        <v>173</v>
      </c>
      <c r="AU464" s="189" t="s">
        <v>82</v>
      </c>
      <c r="AV464" s="14" t="s">
        <v>156</v>
      </c>
      <c r="AW464" s="14" t="s">
        <v>36</v>
      </c>
      <c r="AX464" s="14" t="s">
        <v>80</v>
      </c>
      <c r="AY464" s="189" t="s">
        <v>149</v>
      </c>
    </row>
    <row r="465" spans="2:65" s="1" customFormat="1" ht="51" customHeight="1">
      <c r="B465" s="160"/>
      <c r="C465" s="161" t="s">
        <v>527</v>
      </c>
      <c r="D465" s="161" t="s">
        <v>151</v>
      </c>
      <c r="E465" s="162" t="s">
        <v>565</v>
      </c>
      <c r="F465" s="163" t="s">
        <v>566</v>
      </c>
      <c r="G465" s="164" t="s">
        <v>171</v>
      </c>
      <c r="H465" s="165">
        <v>2.25</v>
      </c>
      <c r="I465" s="166"/>
      <c r="J465" s="166">
        <f>ROUND(I465*H465,2)</f>
        <v>0</v>
      </c>
      <c r="K465" s="163" t="s">
        <v>155</v>
      </c>
      <c r="L465" s="39"/>
      <c r="M465" s="167" t="s">
        <v>5</v>
      </c>
      <c r="N465" s="168" t="s">
        <v>44</v>
      </c>
      <c r="O465" s="169">
        <v>0.72</v>
      </c>
      <c r="P465" s="169">
        <f>O465*H465</f>
        <v>1.6199999999999999</v>
      </c>
      <c r="Q465" s="169">
        <v>8.4250000000000005E-2</v>
      </c>
      <c r="R465" s="169">
        <f>Q465*H465</f>
        <v>0.18956250000000002</v>
      </c>
      <c r="S465" s="169">
        <v>0</v>
      </c>
      <c r="T465" s="170">
        <f>S465*H465</f>
        <v>0</v>
      </c>
      <c r="AR465" s="25" t="s">
        <v>156</v>
      </c>
      <c r="AT465" s="25" t="s">
        <v>151</v>
      </c>
      <c r="AU465" s="25" t="s">
        <v>82</v>
      </c>
      <c r="AY465" s="25" t="s">
        <v>149</v>
      </c>
      <c r="BE465" s="171">
        <f>IF(N465="základní",J465,0)</f>
        <v>0</v>
      </c>
      <c r="BF465" s="171">
        <f>IF(N465="snížená",J465,0)</f>
        <v>0</v>
      </c>
      <c r="BG465" s="171">
        <f>IF(N465="zákl. přenesená",J465,0)</f>
        <v>0</v>
      </c>
      <c r="BH465" s="171">
        <f>IF(N465="sníž. přenesená",J465,0)</f>
        <v>0</v>
      </c>
      <c r="BI465" s="171">
        <f>IF(N465="nulová",J465,0)</f>
        <v>0</v>
      </c>
      <c r="BJ465" s="25" t="s">
        <v>80</v>
      </c>
      <c r="BK465" s="171">
        <f>ROUND(I465*H465,2)</f>
        <v>0</v>
      </c>
      <c r="BL465" s="25" t="s">
        <v>156</v>
      </c>
      <c r="BM465" s="25" t="s">
        <v>952</v>
      </c>
    </row>
    <row r="466" spans="2:65" s="12" customFormat="1">
      <c r="B466" s="172"/>
      <c r="D466" s="173" t="s">
        <v>173</v>
      </c>
      <c r="E466" s="174" t="s">
        <v>5</v>
      </c>
      <c r="F466" s="175" t="s">
        <v>953</v>
      </c>
      <c r="H466" s="176">
        <v>2.25</v>
      </c>
      <c r="L466" s="172"/>
      <c r="M466" s="177"/>
      <c r="N466" s="178"/>
      <c r="O466" s="178"/>
      <c r="P466" s="178"/>
      <c r="Q466" s="178"/>
      <c r="R466" s="178"/>
      <c r="S466" s="178"/>
      <c r="T466" s="179"/>
      <c r="AT466" s="174" t="s">
        <v>173</v>
      </c>
      <c r="AU466" s="174" t="s">
        <v>82</v>
      </c>
      <c r="AV466" s="12" t="s">
        <v>82</v>
      </c>
      <c r="AW466" s="12" t="s">
        <v>36</v>
      </c>
      <c r="AX466" s="12" t="s">
        <v>80</v>
      </c>
      <c r="AY466" s="174" t="s">
        <v>149</v>
      </c>
    </row>
    <row r="467" spans="2:65" s="1" customFormat="1" ht="16.5" customHeight="1">
      <c r="B467" s="160"/>
      <c r="C467" s="202" t="s">
        <v>533</v>
      </c>
      <c r="D467" s="202" t="s">
        <v>415</v>
      </c>
      <c r="E467" s="203" t="s">
        <v>570</v>
      </c>
      <c r="F467" s="204" t="s">
        <v>571</v>
      </c>
      <c r="G467" s="205" t="s">
        <v>171</v>
      </c>
      <c r="H467" s="206">
        <v>0.22500000000000001</v>
      </c>
      <c r="I467" s="207"/>
      <c r="J467" s="207">
        <f>ROUND(I467*H467,2)</f>
        <v>0</v>
      </c>
      <c r="K467" s="204" t="s">
        <v>155</v>
      </c>
      <c r="L467" s="208"/>
      <c r="M467" s="209" t="s">
        <v>5</v>
      </c>
      <c r="N467" s="210" t="s">
        <v>44</v>
      </c>
      <c r="O467" s="169">
        <v>0</v>
      </c>
      <c r="P467" s="169">
        <f>O467*H467</f>
        <v>0</v>
      </c>
      <c r="Q467" s="169">
        <v>0.13</v>
      </c>
      <c r="R467" s="169">
        <f>Q467*H467</f>
        <v>2.9250000000000002E-2</v>
      </c>
      <c r="S467" s="169">
        <v>0</v>
      </c>
      <c r="T467" s="170">
        <f>S467*H467</f>
        <v>0</v>
      </c>
      <c r="AR467" s="25" t="s">
        <v>195</v>
      </c>
      <c r="AT467" s="25" t="s">
        <v>415</v>
      </c>
      <c r="AU467" s="25" t="s">
        <v>82</v>
      </c>
      <c r="AY467" s="25" t="s">
        <v>149</v>
      </c>
      <c r="BE467" s="171">
        <f>IF(N467="základní",J467,0)</f>
        <v>0</v>
      </c>
      <c r="BF467" s="171">
        <f>IF(N467="snížená",J467,0)</f>
        <v>0</v>
      </c>
      <c r="BG467" s="171">
        <f>IF(N467="zákl. přenesená",J467,0)</f>
        <v>0</v>
      </c>
      <c r="BH467" s="171">
        <f>IF(N467="sníž. přenesená",J467,0)</f>
        <v>0</v>
      </c>
      <c r="BI467" s="171">
        <f>IF(N467="nulová",J467,0)</f>
        <v>0</v>
      </c>
      <c r="BJ467" s="25" t="s">
        <v>80</v>
      </c>
      <c r="BK467" s="171">
        <f>ROUND(I467*H467,2)</f>
        <v>0</v>
      </c>
      <c r="BL467" s="25" t="s">
        <v>156</v>
      </c>
      <c r="BM467" s="25" t="s">
        <v>954</v>
      </c>
    </row>
    <row r="468" spans="2:65" s="12" customFormat="1">
      <c r="B468" s="172"/>
      <c r="D468" s="173" t="s">
        <v>173</v>
      </c>
      <c r="E468" s="174" t="s">
        <v>5</v>
      </c>
      <c r="F468" s="175" t="s">
        <v>955</v>
      </c>
      <c r="H468" s="176">
        <v>0.22500000000000001</v>
      </c>
      <c r="L468" s="172"/>
      <c r="M468" s="177"/>
      <c r="N468" s="178"/>
      <c r="O468" s="178"/>
      <c r="P468" s="178"/>
      <c r="Q468" s="178"/>
      <c r="R468" s="178"/>
      <c r="S468" s="178"/>
      <c r="T468" s="179"/>
      <c r="AT468" s="174" t="s">
        <v>173</v>
      </c>
      <c r="AU468" s="174" t="s">
        <v>82</v>
      </c>
      <c r="AV468" s="12" t="s">
        <v>82</v>
      </c>
      <c r="AW468" s="12" t="s">
        <v>36</v>
      </c>
      <c r="AX468" s="12" t="s">
        <v>80</v>
      </c>
      <c r="AY468" s="174" t="s">
        <v>149</v>
      </c>
    </row>
    <row r="469" spans="2:65" s="11" customFormat="1" ht="29.85" customHeight="1">
      <c r="B469" s="148"/>
      <c r="D469" s="149" t="s">
        <v>72</v>
      </c>
      <c r="E469" s="158" t="s">
        <v>195</v>
      </c>
      <c r="F469" s="158" t="s">
        <v>574</v>
      </c>
      <c r="J469" s="159">
        <f>BK469</f>
        <v>0</v>
      </c>
      <c r="L469" s="148"/>
      <c r="M469" s="152"/>
      <c r="N469" s="153"/>
      <c r="O469" s="153"/>
      <c r="P469" s="154">
        <f>SUM(P470:P517)</f>
        <v>249.91610000000003</v>
      </c>
      <c r="Q469" s="153"/>
      <c r="R469" s="154">
        <f>SUM(R470:R517)</f>
        <v>28.982755640000004</v>
      </c>
      <c r="S469" s="153"/>
      <c r="T469" s="155">
        <f>SUM(T470:T517)</f>
        <v>0</v>
      </c>
      <c r="AR469" s="149" t="s">
        <v>80</v>
      </c>
      <c r="AT469" s="156" t="s">
        <v>72</v>
      </c>
      <c r="AU469" s="156" t="s">
        <v>80</v>
      </c>
      <c r="AY469" s="149" t="s">
        <v>149</v>
      </c>
      <c r="BK469" s="157">
        <f>SUM(BK470:BK517)</f>
        <v>0</v>
      </c>
    </row>
    <row r="470" spans="2:65" s="1" customFormat="1" ht="25.5" customHeight="1">
      <c r="B470" s="160"/>
      <c r="C470" s="161" t="s">
        <v>537</v>
      </c>
      <c r="D470" s="161" t="s">
        <v>151</v>
      </c>
      <c r="E470" s="162" t="s">
        <v>576</v>
      </c>
      <c r="F470" s="163" t="s">
        <v>577</v>
      </c>
      <c r="G470" s="164" t="s">
        <v>219</v>
      </c>
      <c r="H470" s="165">
        <v>39</v>
      </c>
      <c r="I470" s="166"/>
      <c r="J470" s="166">
        <f t="shared" ref="J470:J475" si="0">ROUND(I470*H470,2)</f>
        <v>0</v>
      </c>
      <c r="K470" s="163" t="s">
        <v>155</v>
      </c>
      <c r="L470" s="39"/>
      <c r="M470" s="167" t="s">
        <v>5</v>
      </c>
      <c r="N470" s="168" t="s">
        <v>44</v>
      </c>
      <c r="O470" s="169">
        <v>0.29199999999999998</v>
      </c>
      <c r="P470" s="169">
        <f t="shared" ref="P470:P475" si="1">O470*H470</f>
        <v>11.388</v>
      </c>
      <c r="Q470" s="169">
        <v>1.0000000000000001E-5</v>
      </c>
      <c r="R470" s="169">
        <f t="shared" ref="R470:R475" si="2">Q470*H470</f>
        <v>3.9000000000000005E-4</v>
      </c>
      <c r="S470" s="169">
        <v>0</v>
      </c>
      <c r="T470" s="170">
        <f t="shared" ref="T470:T475" si="3">S470*H470</f>
        <v>0</v>
      </c>
      <c r="AR470" s="25" t="s">
        <v>156</v>
      </c>
      <c r="AT470" s="25" t="s">
        <v>151</v>
      </c>
      <c r="AU470" s="25" t="s">
        <v>82</v>
      </c>
      <c r="AY470" s="25" t="s">
        <v>149</v>
      </c>
      <c r="BE470" s="171">
        <f t="shared" ref="BE470:BE475" si="4">IF(N470="základní",J470,0)</f>
        <v>0</v>
      </c>
      <c r="BF470" s="171">
        <f t="shared" ref="BF470:BF475" si="5">IF(N470="snížená",J470,0)</f>
        <v>0</v>
      </c>
      <c r="BG470" s="171">
        <f t="shared" ref="BG470:BG475" si="6">IF(N470="zákl. přenesená",J470,0)</f>
        <v>0</v>
      </c>
      <c r="BH470" s="171">
        <f t="shared" ref="BH470:BH475" si="7">IF(N470="sníž. přenesená",J470,0)</f>
        <v>0</v>
      </c>
      <c r="BI470" s="171">
        <f t="shared" ref="BI470:BI475" si="8">IF(N470="nulová",J470,0)</f>
        <v>0</v>
      </c>
      <c r="BJ470" s="25" t="s">
        <v>80</v>
      </c>
      <c r="BK470" s="171">
        <f t="shared" ref="BK470:BK475" si="9">ROUND(I470*H470,2)</f>
        <v>0</v>
      </c>
      <c r="BL470" s="25" t="s">
        <v>156</v>
      </c>
      <c r="BM470" s="25" t="s">
        <v>956</v>
      </c>
    </row>
    <row r="471" spans="2:65" s="1" customFormat="1" ht="16.5" customHeight="1">
      <c r="B471" s="160"/>
      <c r="C471" s="202" t="s">
        <v>544</v>
      </c>
      <c r="D471" s="202" t="s">
        <v>415</v>
      </c>
      <c r="E471" s="203" t="s">
        <v>580</v>
      </c>
      <c r="F471" s="204" t="s">
        <v>581</v>
      </c>
      <c r="G471" s="205" t="s">
        <v>219</v>
      </c>
      <c r="H471" s="206">
        <v>39</v>
      </c>
      <c r="I471" s="207"/>
      <c r="J471" s="207">
        <f t="shared" si="0"/>
        <v>0</v>
      </c>
      <c r="K471" s="204" t="s">
        <v>155</v>
      </c>
      <c r="L471" s="208"/>
      <c r="M471" s="209" t="s">
        <v>5</v>
      </c>
      <c r="N471" s="210" t="s">
        <v>44</v>
      </c>
      <c r="O471" s="169">
        <v>0</v>
      </c>
      <c r="P471" s="169">
        <f t="shared" si="1"/>
        <v>0</v>
      </c>
      <c r="Q471" s="169">
        <v>2.1800000000000001E-3</v>
      </c>
      <c r="R471" s="169">
        <f t="shared" si="2"/>
        <v>8.5019999999999998E-2</v>
      </c>
      <c r="S471" s="169">
        <v>0</v>
      </c>
      <c r="T471" s="170">
        <f t="shared" si="3"/>
        <v>0</v>
      </c>
      <c r="AR471" s="25" t="s">
        <v>195</v>
      </c>
      <c r="AT471" s="25" t="s">
        <v>415</v>
      </c>
      <c r="AU471" s="25" t="s">
        <v>82</v>
      </c>
      <c r="AY471" s="25" t="s">
        <v>149</v>
      </c>
      <c r="BE471" s="171">
        <f t="shared" si="4"/>
        <v>0</v>
      </c>
      <c r="BF471" s="171">
        <f t="shared" si="5"/>
        <v>0</v>
      </c>
      <c r="BG471" s="171">
        <f t="shared" si="6"/>
        <v>0</v>
      </c>
      <c r="BH471" s="171">
        <f t="shared" si="7"/>
        <v>0</v>
      </c>
      <c r="BI471" s="171">
        <f t="shared" si="8"/>
        <v>0</v>
      </c>
      <c r="BJ471" s="25" t="s">
        <v>80</v>
      </c>
      <c r="BK471" s="171">
        <f t="shared" si="9"/>
        <v>0</v>
      </c>
      <c r="BL471" s="25" t="s">
        <v>156</v>
      </c>
      <c r="BM471" s="25" t="s">
        <v>957</v>
      </c>
    </row>
    <row r="472" spans="2:65" s="1" customFormat="1" ht="25.5" customHeight="1">
      <c r="B472" s="160"/>
      <c r="C472" s="161" t="s">
        <v>548</v>
      </c>
      <c r="D472" s="161" t="s">
        <v>151</v>
      </c>
      <c r="E472" s="162" t="s">
        <v>584</v>
      </c>
      <c r="F472" s="163" t="s">
        <v>585</v>
      </c>
      <c r="G472" s="164" t="s">
        <v>219</v>
      </c>
      <c r="H472" s="165">
        <v>3</v>
      </c>
      <c r="I472" s="166"/>
      <c r="J472" s="166">
        <f t="shared" si="0"/>
        <v>0</v>
      </c>
      <c r="K472" s="163" t="s">
        <v>155</v>
      </c>
      <c r="L472" s="39"/>
      <c r="M472" s="167" t="s">
        <v>5</v>
      </c>
      <c r="N472" s="168" t="s">
        <v>44</v>
      </c>
      <c r="O472" s="169">
        <v>0.32400000000000001</v>
      </c>
      <c r="P472" s="169">
        <f t="shared" si="1"/>
        <v>0.97199999999999998</v>
      </c>
      <c r="Q472" s="169">
        <v>1.0000000000000001E-5</v>
      </c>
      <c r="R472" s="169">
        <f t="shared" si="2"/>
        <v>3.0000000000000004E-5</v>
      </c>
      <c r="S472" s="169">
        <v>0</v>
      </c>
      <c r="T472" s="170">
        <f t="shared" si="3"/>
        <v>0</v>
      </c>
      <c r="AR472" s="25" t="s">
        <v>156</v>
      </c>
      <c r="AT472" s="25" t="s">
        <v>151</v>
      </c>
      <c r="AU472" s="25" t="s">
        <v>82</v>
      </c>
      <c r="AY472" s="25" t="s">
        <v>149</v>
      </c>
      <c r="BE472" s="171">
        <f t="shared" si="4"/>
        <v>0</v>
      </c>
      <c r="BF472" s="171">
        <f t="shared" si="5"/>
        <v>0</v>
      </c>
      <c r="BG472" s="171">
        <f t="shared" si="6"/>
        <v>0</v>
      </c>
      <c r="BH472" s="171">
        <f t="shared" si="7"/>
        <v>0</v>
      </c>
      <c r="BI472" s="171">
        <f t="shared" si="8"/>
        <v>0</v>
      </c>
      <c r="BJ472" s="25" t="s">
        <v>80</v>
      </c>
      <c r="BK472" s="171">
        <f t="shared" si="9"/>
        <v>0</v>
      </c>
      <c r="BL472" s="25" t="s">
        <v>156</v>
      </c>
      <c r="BM472" s="25" t="s">
        <v>958</v>
      </c>
    </row>
    <row r="473" spans="2:65" s="1" customFormat="1" ht="16.5" customHeight="1">
      <c r="B473" s="160"/>
      <c r="C473" s="202" t="s">
        <v>552</v>
      </c>
      <c r="D473" s="202" t="s">
        <v>415</v>
      </c>
      <c r="E473" s="203" t="s">
        <v>588</v>
      </c>
      <c r="F473" s="204" t="s">
        <v>589</v>
      </c>
      <c r="G473" s="205" t="s">
        <v>219</v>
      </c>
      <c r="H473" s="206">
        <v>3</v>
      </c>
      <c r="I473" s="207"/>
      <c r="J473" s="207">
        <f t="shared" si="0"/>
        <v>0</v>
      </c>
      <c r="K473" s="204" t="s">
        <v>155</v>
      </c>
      <c r="L473" s="208"/>
      <c r="M473" s="209" t="s">
        <v>5</v>
      </c>
      <c r="N473" s="210" t="s">
        <v>44</v>
      </c>
      <c r="O473" s="169">
        <v>0</v>
      </c>
      <c r="P473" s="169">
        <f t="shared" si="1"/>
        <v>0</v>
      </c>
      <c r="Q473" s="169">
        <v>3.16E-3</v>
      </c>
      <c r="R473" s="169">
        <f t="shared" si="2"/>
        <v>9.4800000000000006E-3</v>
      </c>
      <c r="S473" s="169">
        <v>0</v>
      </c>
      <c r="T473" s="170">
        <f t="shared" si="3"/>
        <v>0</v>
      </c>
      <c r="AR473" s="25" t="s">
        <v>195</v>
      </c>
      <c r="AT473" s="25" t="s">
        <v>415</v>
      </c>
      <c r="AU473" s="25" t="s">
        <v>82</v>
      </c>
      <c r="AY473" s="25" t="s">
        <v>149</v>
      </c>
      <c r="BE473" s="171">
        <f t="shared" si="4"/>
        <v>0</v>
      </c>
      <c r="BF473" s="171">
        <f t="shared" si="5"/>
        <v>0</v>
      </c>
      <c r="BG473" s="171">
        <f t="shared" si="6"/>
        <v>0</v>
      </c>
      <c r="BH473" s="171">
        <f t="shared" si="7"/>
        <v>0</v>
      </c>
      <c r="BI473" s="171">
        <f t="shared" si="8"/>
        <v>0</v>
      </c>
      <c r="BJ473" s="25" t="s">
        <v>80</v>
      </c>
      <c r="BK473" s="171">
        <f t="shared" si="9"/>
        <v>0</v>
      </c>
      <c r="BL473" s="25" t="s">
        <v>156</v>
      </c>
      <c r="BM473" s="25" t="s">
        <v>959</v>
      </c>
    </row>
    <row r="474" spans="2:65" s="1" customFormat="1" ht="25.5" customHeight="1">
      <c r="B474" s="160"/>
      <c r="C474" s="161" t="s">
        <v>556</v>
      </c>
      <c r="D474" s="161" t="s">
        <v>151</v>
      </c>
      <c r="E474" s="162" t="s">
        <v>592</v>
      </c>
      <c r="F474" s="163" t="s">
        <v>593</v>
      </c>
      <c r="G474" s="164" t="s">
        <v>219</v>
      </c>
      <c r="H474" s="165">
        <v>275.05</v>
      </c>
      <c r="I474" s="166"/>
      <c r="J474" s="166">
        <f t="shared" si="0"/>
        <v>0</v>
      </c>
      <c r="K474" s="163" t="s">
        <v>155</v>
      </c>
      <c r="L474" s="39"/>
      <c r="M474" s="167" t="s">
        <v>5</v>
      </c>
      <c r="N474" s="168" t="s">
        <v>44</v>
      </c>
      <c r="O474" s="169">
        <v>0.46200000000000002</v>
      </c>
      <c r="P474" s="169">
        <f t="shared" si="1"/>
        <v>127.07310000000001</v>
      </c>
      <c r="Q474" s="169">
        <v>2.0000000000000002E-5</v>
      </c>
      <c r="R474" s="169">
        <f t="shared" si="2"/>
        <v>5.5010000000000007E-3</v>
      </c>
      <c r="S474" s="169">
        <v>0</v>
      </c>
      <c r="T474" s="170">
        <f t="shared" si="3"/>
        <v>0</v>
      </c>
      <c r="AR474" s="25" t="s">
        <v>156</v>
      </c>
      <c r="AT474" s="25" t="s">
        <v>151</v>
      </c>
      <c r="AU474" s="25" t="s">
        <v>82</v>
      </c>
      <c r="AY474" s="25" t="s">
        <v>149</v>
      </c>
      <c r="BE474" s="171">
        <f t="shared" si="4"/>
        <v>0</v>
      </c>
      <c r="BF474" s="171">
        <f t="shared" si="5"/>
        <v>0</v>
      </c>
      <c r="BG474" s="171">
        <f t="shared" si="6"/>
        <v>0</v>
      </c>
      <c r="BH474" s="171">
        <f t="shared" si="7"/>
        <v>0</v>
      </c>
      <c r="BI474" s="171">
        <f t="shared" si="8"/>
        <v>0</v>
      </c>
      <c r="BJ474" s="25" t="s">
        <v>80</v>
      </c>
      <c r="BK474" s="171">
        <f t="shared" si="9"/>
        <v>0</v>
      </c>
      <c r="BL474" s="25" t="s">
        <v>156</v>
      </c>
      <c r="BM474" s="25" t="s">
        <v>960</v>
      </c>
    </row>
    <row r="475" spans="2:65" s="1" customFormat="1" ht="16.5" customHeight="1">
      <c r="B475" s="160"/>
      <c r="C475" s="202" t="s">
        <v>560</v>
      </c>
      <c r="D475" s="202" t="s">
        <v>415</v>
      </c>
      <c r="E475" s="203" t="s">
        <v>596</v>
      </c>
      <c r="F475" s="204" t="s">
        <v>597</v>
      </c>
      <c r="G475" s="205" t="s">
        <v>219</v>
      </c>
      <c r="H475" s="206">
        <v>279.17599999999999</v>
      </c>
      <c r="I475" s="207"/>
      <c r="J475" s="207">
        <f t="shared" si="0"/>
        <v>0</v>
      </c>
      <c r="K475" s="204" t="s">
        <v>155</v>
      </c>
      <c r="L475" s="208"/>
      <c r="M475" s="209" t="s">
        <v>5</v>
      </c>
      <c r="N475" s="210" t="s">
        <v>44</v>
      </c>
      <c r="O475" s="169">
        <v>0</v>
      </c>
      <c r="P475" s="169">
        <f t="shared" si="1"/>
        <v>0</v>
      </c>
      <c r="Q475" s="169">
        <v>6.3899999999999998E-3</v>
      </c>
      <c r="R475" s="169">
        <f t="shared" si="2"/>
        <v>1.7839346399999998</v>
      </c>
      <c r="S475" s="169">
        <v>0</v>
      </c>
      <c r="T475" s="170">
        <f t="shared" si="3"/>
        <v>0</v>
      </c>
      <c r="AR475" s="25" t="s">
        <v>195</v>
      </c>
      <c r="AT475" s="25" t="s">
        <v>415</v>
      </c>
      <c r="AU475" s="25" t="s">
        <v>82</v>
      </c>
      <c r="AY475" s="25" t="s">
        <v>149</v>
      </c>
      <c r="BE475" s="171">
        <f t="shared" si="4"/>
        <v>0</v>
      </c>
      <c r="BF475" s="171">
        <f t="shared" si="5"/>
        <v>0</v>
      </c>
      <c r="BG475" s="171">
        <f t="shared" si="6"/>
        <v>0</v>
      </c>
      <c r="BH475" s="171">
        <f t="shared" si="7"/>
        <v>0</v>
      </c>
      <c r="BI475" s="171">
        <f t="shared" si="8"/>
        <v>0</v>
      </c>
      <c r="BJ475" s="25" t="s">
        <v>80</v>
      </c>
      <c r="BK475" s="171">
        <f t="shared" si="9"/>
        <v>0</v>
      </c>
      <c r="BL475" s="25" t="s">
        <v>156</v>
      </c>
      <c r="BM475" s="25" t="s">
        <v>961</v>
      </c>
    </row>
    <row r="476" spans="2:65" s="1" customFormat="1" ht="27">
      <c r="B476" s="39"/>
      <c r="D476" s="173" t="s">
        <v>179</v>
      </c>
      <c r="F476" s="180" t="s">
        <v>599</v>
      </c>
      <c r="L476" s="39"/>
      <c r="M476" s="181"/>
      <c r="N476" s="40"/>
      <c r="O476" s="40"/>
      <c r="P476" s="40"/>
      <c r="Q476" s="40"/>
      <c r="R476" s="40"/>
      <c r="S476" s="40"/>
      <c r="T476" s="68"/>
      <c r="AT476" s="25" t="s">
        <v>179</v>
      </c>
      <c r="AU476" s="25" t="s">
        <v>82</v>
      </c>
    </row>
    <row r="477" spans="2:65" s="12" customFormat="1">
      <c r="B477" s="172"/>
      <c r="D477" s="173" t="s">
        <v>173</v>
      </c>
      <c r="F477" s="175" t="s">
        <v>962</v>
      </c>
      <c r="H477" s="176">
        <v>279.17599999999999</v>
      </c>
      <c r="L477" s="172"/>
      <c r="M477" s="177"/>
      <c r="N477" s="178"/>
      <c r="O477" s="178"/>
      <c r="P477" s="178"/>
      <c r="Q477" s="178"/>
      <c r="R477" s="178"/>
      <c r="S477" s="178"/>
      <c r="T477" s="179"/>
      <c r="AT477" s="174" t="s">
        <v>173</v>
      </c>
      <c r="AU477" s="174" t="s">
        <v>82</v>
      </c>
      <c r="AV477" s="12" t="s">
        <v>82</v>
      </c>
      <c r="AW477" s="12" t="s">
        <v>6</v>
      </c>
      <c r="AX477" s="12" t="s">
        <v>80</v>
      </c>
      <c r="AY477" s="174" t="s">
        <v>149</v>
      </c>
    </row>
    <row r="478" spans="2:65" s="1" customFormat="1" ht="25.5" customHeight="1">
      <c r="B478" s="160"/>
      <c r="C478" s="161" t="s">
        <v>564</v>
      </c>
      <c r="D478" s="161" t="s">
        <v>151</v>
      </c>
      <c r="E478" s="162" t="s">
        <v>602</v>
      </c>
      <c r="F478" s="163" t="s">
        <v>603</v>
      </c>
      <c r="G478" s="164" t="s">
        <v>154</v>
      </c>
      <c r="H478" s="165">
        <v>12</v>
      </c>
      <c r="I478" s="166"/>
      <c r="J478" s="166">
        <f t="shared" ref="J478:J488" si="10">ROUND(I478*H478,2)</f>
        <v>0</v>
      </c>
      <c r="K478" s="163" t="s">
        <v>5</v>
      </c>
      <c r="L478" s="39"/>
      <c r="M478" s="167" t="s">
        <v>5</v>
      </c>
      <c r="N478" s="168" t="s">
        <v>44</v>
      </c>
      <c r="O478" s="169">
        <v>0.7</v>
      </c>
      <c r="P478" s="169">
        <f t="shared" ref="P478:P488" si="11">O478*H478</f>
        <v>8.3999999999999986</v>
      </c>
      <c r="Q478" s="169">
        <v>8.0000000000000007E-5</v>
      </c>
      <c r="R478" s="169">
        <f t="shared" ref="R478:R488" si="12">Q478*H478</f>
        <v>9.6000000000000013E-4</v>
      </c>
      <c r="S478" s="169">
        <v>0</v>
      </c>
      <c r="T478" s="170">
        <f t="shared" ref="T478:T488" si="13">S478*H478</f>
        <v>0</v>
      </c>
      <c r="AR478" s="25" t="s">
        <v>156</v>
      </c>
      <c r="AT478" s="25" t="s">
        <v>151</v>
      </c>
      <c r="AU478" s="25" t="s">
        <v>82</v>
      </c>
      <c r="AY478" s="25" t="s">
        <v>149</v>
      </c>
      <c r="BE478" s="171">
        <f t="shared" ref="BE478:BE488" si="14">IF(N478="základní",J478,0)</f>
        <v>0</v>
      </c>
      <c r="BF478" s="171">
        <f t="shared" ref="BF478:BF488" si="15">IF(N478="snížená",J478,0)</f>
        <v>0</v>
      </c>
      <c r="BG478" s="171">
        <f t="shared" ref="BG478:BG488" si="16">IF(N478="zákl. přenesená",J478,0)</f>
        <v>0</v>
      </c>
      <c r="BH478" s="171">
        <f t="shared" ref="BH478:BH488" si="17">IF(N478="sníž. přenesená",J478,0)</f>
        <v>0</v>
      </c>
      <c r="BI478" s="171">
        <f t="shared" ref="BI478:BI488" si="18">IF(N478="nulová",J478,0)</f>
        <v>0</v>
      </c>
      <c r="BJ478" s="25" t="s">
        <v>80</v>
      </c>
      <c r="BK478" s="171">
        <f t="shared" ref="BK478:BK488" si="19">ROUND(I478*H478,2)</f>
        <v>0</v>
      </c>
      <c r="BL478" s="25" t="s">
        <v>156</v>
      </c>
      <c r="BM478" s="25" t="s">
        <v>963</v>
      </c>
    </row>
    <row r="479" spans="2:65" s="1" customFormat="1" ht="16.5" customHeight="1">
      <c r="B479" s="160"/>
      <c r="C479" s="202" t="s">
        <v>569</v>
      </c>
      <c r="D479" s="202" t="s">
        <v>415</v>
      </c>
      <c r="E479" s="203" t="s">
        <v>606</v>
      </c>
      <c r="F479" s="204" t="s">
        <v>607</v>
      </c>
      <c r="G479" s="205" t="s">
        <v>154</v>
      </c>
      <c r="H479" s="206">
        <v>12</v>
      </c>
      <c r="I479" s="207"/>
      <c r="J479" s="207">
        <f t="shared" si="10"/>
        <v>0</v>
      </c>
      <c r="K479" s="204" t="s">
        <v>155</v>
      </c>
      <c r="L479" s="208"/>
      <c r="M479" s="209" t="s">
        <v>5</v>
      </c>
      <c r="N479" s="210" t="s">
        <v>44</v>
      </c>
      <c r="O479" s="169">
        <v>0</v>
      </c>
      <c r="P479" s="169">
        <f t="shared" si="11"/>
        <v>0</v>
      </c>
      <c r="Q479" s="169">
        <v>6.2E-4</v>
      </c>
      <c r="R479" s="169">
        <f t="shared" si="12"/>
        <v>7.4400000000000004E-3</v>
      </c>
      <c r="S479" s="169">
        <v>0</v>
      </c>
      <c r="T479" s="170">
        <f t="shared" si="13"/>
        <v>0</v>
      </c>
      <c r="AR479" s="25" t="s">
        <v>195</v>
      </c>
      <c r="AT479" s="25" t="s">
        <v>415</v>
      </c>
      <c r="AU479" s="25" t="s">
        <v>82</v>
      </c>
      <c r="AY479" s="25" t="s">
        <v>149</v>
      </c>
      <c r="BE479" s="171">
        <f t="shared" si="14"/>
        <v>0</v>
      </c>
      <c r="BF479" s="171">
        <f t="shared" si="15"/>
        <v>0</v>
      </c>
      <c r="BG479" s="171">
        <f t="shared" si="16"/>
        <v>0</v>
      </c>
      <c r="BH479" s="171">
        <f t="shared" si="17"/>
        <v>0</v>
      </c>
      <c r="BI479" s="171">
        <f t="shared" si="18"/>
        <v>0</v>
      </c>
      <c r="BJ479" s="25" t="s">
        <v>80</v>
      </c>
      <c r="BK479" s="171">
        <f t="shared" si="19"/>
        <v>0</v>
      </c>
      <c r="BL479" s="25" t="s">
        <v>156</v>
      </c>
      <c r="BM479" s="25" t="s">
        <v>964</v>
      </c>
    </row>
    <row r="480" spans="2:65" s="1" customFormat="1" ht="25.5" customHeight="1">
      <c r="B480" s="160"/>
      <c r="C480" s="161" t="s">
        <v>575</v>
      </c>
      <c r="D480" s="161" t="s">
        <v>151</v>
      </c>
      <c r="E480" s="162" t="s">
        <v>610</v>
      </c>
      <c r="F480" s="163" t="s">
        <v>611</v>
      </c>
      <c r="G480" s="164" t="s">
        <v>154</v>
      </c>
      <c r="H480" s="165">
        <v>1</v>
      </c>
      <c r="I480" s="166"/>
      <c r="J480" s="166">
        <f t="shared" si="10"/>
        <v>0</v>
      </c>
      <c r="K480" s="163" t="s">
        <v>155</v>
      </c>
      <c r="L480" s="39"/>
      <c r="M480" s="167" t="s">
        <v>5</v>
      </c>
      <c r="N480" s="168" t="s">
        <v>44</v>
      </c>
      <c r="O480" s="169">
        <v>0.68300000000000005</v>
      </c>
      <c r="P480" s="169">
        <f t="shared" si="11"/>
        <v>0.68300000000000005</v>
      </c>
      <c r="Q480" s="169">
        <v>0</v>
      </c>
      <c r="R480" s="169">
        <f t="shared" si="12"/>
        <v>0</v>
      </c>
      <c r="S480" s="169">
        <v>0</v>
      </c>
      <c r="T480" s="170">
        <f t="shared" si="13"/>
        <v>0</v>
      </c>
      <c r="AR480" s="25" t="s">
        <v>156</v>
      </c>
      <c r="AT480" s="25" t="s">
        <v>151</v>
      </c>
      <c r="AU480" s="25" t="s">
        <v>82</v>
      </c>
      <c r="AY480" s="25" t="s">
        <v>149</v>
      </c>
      <c r="BE480" s="171">
        <f t="shared" si="14"/>
        <v>0</v>
      </c>
      <c r="BF480" s="171">
        <f t="shared" si="15"/>
        <v>0</v>
      </c>
      <c r="BG480" s="171">
        <f t="shared" si="16"/>
        <v>0</v>
      </c>
      <c r="BH480" s="171">
        <f t="shared" si="17"/>
        <v>0</v>
      </c>
      <c r="BI480" s="171">
        <f t="shared" si="18"/>
        <v>0</v>
      </c>
      <c r="BJ480" s="25" t="s">
        <v>80</v>
      </c>
      <c r="BK480" s="171">
        <f t="shared" si="19"/>
        <v>0</v>
      </c>
      <c r="BL480" s="25" t="s">
        <v>156</v>
      </c>
      <c r="BM480" s="25" t="s">
        <v>965</v>
      </c>
    </row>
    <row r="481" spans="2:65" s="1" customFormat="1" ht="16.5" customHeight="1">
      <c r="B481" s="160"/>
      <c r="C481" s="202" t="s">
        <v>579</v>
      </c>
      <c r="D481" s="202" t="s">
        <v>415</v>
      </c>
      <c r="E481" s="203" t="s">
        <v>614</v>
      </c>
      <c r="F481" s="204" t="s">
        <v>615</v>
      </c>
      <c r="G481" s="205" t="s">
        <v>154</v>
      </c>
      <c r="H481" s="206">
        <v>1</v>
      </c>
      <c r="I481" s="207"/>
      <c r="J481" s="207">
        <f t="shared" si="10"/>
        <v>0</v>
      </c>
      <c r="K481" s="204" t="s">
        <v>5</v>
      </c>
      <c r="L481" s="208"/>
      <c r="M481" s="209" t="s">
        <v>5</v>
      </c>
      <c r="N481" s="210" t="s">
        <v>44</v>
      </c>
      <c r="O481" s="169">
        <v>0</v>
      </c>
      <c r="P481" s="169">
        <f t="shared" si="11"/>
        <v>0</v>
      </c>
      <c r="Q481" s="169">
        <v>6.4000000000000003E-3</v>
      </c>
      <c r="R481" s="169">
        <f t="shared" si="12"/>
        <v>6.4000000000000003E-3</v>
      </c>
      <c r="S481" s="169">
        <v>0</v>
      </c>
      <c r="T481" s="170">
        <f t="shared" si="13"/>
        <v>0</v>
      </c>
      <c r="AR481" s="25" t="s">
        <v>195</v>
      </c>
      <c r="AT481" s="25" t="s">
        <v>415</v>
      </c>
      <c r="AU481" s="25" t="s">
        <v>82</v>
      </c>
      <c r="AY481" s="25" t="s">
        <v>149</v>
      </c>
      <c r="BE481" s="171">
        <f t="shared" si="14"/>
        <v>0</v>
      </c>
      <c r="BF481" s="171">
        <f t="shared" si="15"/>
        <v>0</v>
      </c>
      <c r="BG481" s="171">
        <f t="shared" si="16"/>
        <v>0</v>
      </c>
      <c r="BH481" s="171">
        <f t="shared" si="17"/>
        <v>0</v>
      </c>
      <c r="BI481" s="171">
        <f t="shared" si="18"/>
        <v>0</v>
      </c>
      <c r="BJ481" s="25" t="s">
        <v>80</v>
      </c>
      <c r="BK481" s="171">
        <f t="shared" si="19"/>
        <v>0</v>
      </c>
      <c r="BL481" s="25" t="s">
        <v>156</v>
      </c>
      <c r="BM481" s="25" t="s">
        <v>966</v>
      </c>
    </row>
    <row r="482" spans="2:65" s="1" customFormat="1" ht="25.5" customHeight="1">
      <c r="B482" s="160"/>
      <c r="C482" s="161" t="s">
        <v>583</v>
      </c>
      <c r="D482" s="161" t="s">
        <v>151</v>
      </c>
      <c r="E482" s="162" t="s">
        <v>618</v>
      </c>
      <c r="F482" s="163" t="s">
        <v>619</v>
      </c>
      <c r="G482" s="164" t="s">
        <v>154</v>
      </c>
      <c r="H482" s="165">
        <v>12</v>
      </c>
      <c r="I482" s="166"/>
      <c r="J482" s="166">
        <f t="shared" si="10"/>
        <v>0</v>
      </c>
      <c r="K482" s="163" t="s">
        <v>155</v>
      </c>
      <c r="L482" s="39"/>
      <c r="M482" s="167" t="s">
        <v>5</v>
      </c>
      <c r="N482" s="168" t="s">
        <v>44</v>
      </c>
      <c r="O482" s="169">
        <v>0.68300000000000005</v>
      </c>
      <c r="P482" s="169">
        <f t="shared" si="11"/>
        <v>8.1960000000000015</v>
      </c>
      <c r="Q482" s="169">
        <v>0</v>
      </c>
      <c r="R482" s="169">
        <f t="shared" si="12"/>
        <v>0</v>
      </c>
      <c r="S482" s="169">
        <v>0</v>
      </c>
      <c r="T482" s="170">
        <f t="shared" si="13"/>
        <v>0</v>
      </c>
      <c r="AR482" s="25" t="s">
        <v>156</v>
      </c>
      <c r="AT482" s="25" t="s">
        <v>151</v>
      </c>
      <c r="AU482" s="25" t="s">
        <v>82</v>
      </c>
      <c r="AY482" s="25" t="s">
        <v>149</v>
      </c>
      <c r="BE482" s="171">
        <f t="shared" si="14"/>
        <v>0</v>
      </c>
      <c r="BF482" s="171">
        <f t="shared" si="15"/>
        <v>0</v>
      </c>
      <c r="BG482" s="171">
        <f t="shared" si="16"/>
        <v>0</v>
      </c>
      <c r="BH482" s="171">
        <f t="shared" si="17"/>
        <v>0</v>
      </c>
      <c r="BI482" s="171">
        <f t="shared" si="18"/>
        <v>0</v>
      </c>
      <c r="BJ482" s="25" t="s">
        <v>80</v>
      </c>
      <c r="BK482" s="171">
        <f t="shared" si="19"/>
        <v>0</v>
      </c>
      <c r="BL482" s="25" t="s">
        <v>156</v>
      </c>
      <c r="BM482" s="25" t="s">
        <v>967</v>
      </c>
    </row>
    <row r="483" spans="2:65" s="1" customFormat="1" ht="16.5" customHeight="1">
      <c r="B483" s="160"/>
      <c r="C483" s="202" t="s">
        <v>587</v>
      </c>
      <c r="D483" s="202" t="s">
        <v>415</v>
      </c>
      <c r="E483" s="203" t="s">
        <v>622</v>
      </c>
      <c r="F483" s="204" t="s">
        <v>623</v>
      </c>
      <c r="G483" s="205" t="s">
        <v>154</v>
      </c>
      <c r="H483" s="206">
        <v>12</v>
      </c>
      <c r="I483" s="207"/>
      <c r="J483" s="207">
        <f t="shared" si="10"/>
        <v>0</v>
      </c>
      <c r="K483" s="204" t="s">
        <v>155</v>
      </c>
      <c r="L483" s="208"/>
      <c r="M483" s="209" t="s">
        <v>5</v>
      </c>
      <c r="N483" s="210" t="s">
        <v>44</v>
      </c>
      <c r="O483" s="169">
        <v>0</v>
      </c>
      <c r="P483" s="169">
        <f t="shared" si="11"/>
        <v>0</v>
      </c>
      <c r="Q483" s="169">
        <v>5.0000000000000002E-5</v>
      </c>
      <c r="R483" s="169">
        <f t="shared" si="12"/>
        <v>6.0000000000000006E-4</v>
      </c>
      <c r="S483" s="169">
        <v>0</v>
      </c>
      <c r="T483" s="170">
        <f t="shared" si="13"/>
        <v>0</v>
      </c>
      <c r="AR483" s="25" t="s">
        <v>195</v>
      </c>
      <c r="AT483" s="25" t="s">
        <v>415</v>
      </c>
      <c r="AU483" s="25" t="s">
        <v>82</v>
      </c>
      <c r="AY483" s="25" t="s">
        <v>149</v>
      </c>
      <c r="BE483" s="171">
        <f t="shared" si="14"/>
        <v>0</v>
      </c>
      <c r="BF483" s="171">
        <f t="shared" si="15"/>
        <v>0</v>
      </c>
      <c r="BG483" s="171">
        <f t="shared" si="16"/>
        <v>0</v>
      </c>
      <c r="BH483" s="171">
        <f t="shared" si="17"/>
        <v>0</v>
      </c>
      <c r="BI483" s="171">
        <f t="shared" si="18"/>
        <v>0</v>
      </c>
      <c r="BJ483" s="25" t="s">
        <v>80</v>
      </c>
      <c r="BK483" s="171">
        <f t="shared" si="19"/>
        <v>0</v>
      </c>
      <c r="BL483" s="25" t="s">
        <v>156</v>
      </c>
      <c r="BM483" s="25" t="s">
        <v>968</v>
      </c>
    </row>
    <row r="484" spans="2:65" s="1" customFormat="1" ht="25.5" customHeight="1">
      <c r="B484" s="160"/>
      <c r="C484" s="161" t="s">
        <v>591</v>
      </c>
      <c r="D484" s="161" t="s">
        <v>151</v>
      </c>
      <c r="E484" s="162" t="s">
        <v>626</v>
      </c>
      <c r="F484" s="163" t="s">
        <v>627</v>
      </c>
      <c r="G484" s="164" t="s">
        <v>154</v>
      </c>
      <c r="H484" s="165">
        <v>1</v>
      </c>
      <c r="I484" s="166"/>
      <c r="J484" s="166">
        <f t="shared" si="10"/>
        <v>0</v>
      </c>
      <c r="K484" s="163" t="s">
        <v>5</v>
      </c>
      <c r="L484" s="39"/>
      <c r="M484" s="167" t="s">
        <v>5</v>
      </c>
      <c r="N484" s="168" t="s">
        <v>44</v>
      </c>
      <c r="O484" s="169">
        <v>0.76200000000000001</v>
      </c>
      <c r="P484" s="169">
        <f t="shared" si="11"/>
        <v>0.76200000000000001</v>
      </c>
      <c r="Q484" s="169">
        <v>1E-4</v>
      </c>
      <c r="R484" s="169">
        <f t="shared" si="12"/>
        <v>1E-4</v>
      </c>
      <c r="S484" s="169">
        <v>0</v>
      </c>
      <c r="T484" s="170">
        <f t="shared" si="13"/>
        <v>0</v>
      </c>
      <c r="AR484" s="25" t="s">
        <v>156</v>
      </c>
      <c r="AT484" s="25" t="s">
        <v>151</v>
      </c>
      <c r="AU484" s="25" t="s">
        <v>82</v>
      </c>
      <c r="AY484" s="25" t="s">
        <v>149</v>
      </c>
      <c r="BE484" s="171">
        <f t="shared" si="14"/>
        <v>0</v>
      </c>
      <c r="BF484" s="171">
        <f t="shared" si="15"/>
        <v>0</v>
      </c>
      <c r="BG484" s="171">
        <f t="shared" si="16"/>
        <v>0</v>
      </c>
      <c r="BH484" s="171">
        <f t="shared" si="17"/>
        <v>0</v>
      </c>
      <c r="BI484" s="171">
        <f t="shared" si="18"/>
        <v>0</v>
      </c>
      <c r="BJ484" s="25" t="s">
        <v>80</v>
      </c>
      <c r="BK484" s="171">
        <f t="shared" si="19"/>
        <v>0</v>
      </c>
      <c r="BL484" s="25" t="s">
        <v>156</v>
      </c>
      <c r="BM484" s="25" t="s">
        <v>969</v>
      </c>
    </row>
    <row r="485" spans="2:65" s="1" customFormat="1" ht="16.5" customHeight="1">
      <c r="B485" s="160"/>
      <c r="C485" s="202" t="s">
        <v>595</v>
      </c>
      <c r="D485" s="202" t="s">
        <v>415</v>
      </c>
      <c r="E485" s="203" t="s">
        <v>630</v>
      </c>
      <c r="F485" s="204" t="s">
        <v>631</v>
      </c>
      <c r="G485" s="205" t="s">
        <v>154</v>
      </c>
      <c r="H485" s="206">
        <v>1</v>
      </c>
      <c r="I485" s="207"/>
      <c r="J485" s="207">
        <f t="shared" si="10"/>
        <v>0</v>
      </c>
      <c r="K485" s="204" t="s">
        <v>155</v>
      </c>
      <c r="L485" s="208"/>
      <c r="M485" s="209" t="s">
        <v>5</v>
      </c>
      <c r="N485" s="210" t="s">
        <v>44</v>
      </c>
      <c r="O485" s="169">
        <v>0</v>
      </c>
      <c r="P485" s="169">
        <f t="shared" si="11"/>
        <v>0</v>
      </c>
      <c r="Q485" s="169">
        <v>1.14E-3</v>
      </c>
      <c r="R485" s="169">
        <f t="shared" si="12"/>
        <v>1.14E-3</v>
      </c>
      <c r="S485" s="169">
        <v>0</v>
      </c>
      <c r="T485" s="170">
        <f t="shared" si="13"/>
        <v>0</v>
      </c>
      <c r="AR485" s="25" t="s">
        <v>195</v>
      </c>
      <c r="AT485" s="25" t="s">
        <v>415</v>
      </c>
      <c r="AU485" s="25" t="s">
        <v>82</v>
      </c>
      <c r="AY485" s="25" t="s">
        <v>149</v>
      </c>
      <c r="BE485" s="171">
        <f t="shared" si="14"/>
        <v>0</v>
      </c>
      <c r="BF485" s="171">
        <f t="shared" si="15"/>
        <v>0</v>
      </c>
      <c r="BG485" s="171">
        <f t="shared" si="16"/>
        <v>0</v>
      </c>
      <c r="BH485" s="171">
        <f t="shared" si="17"/>
        <v>0</v>
      </c>
      <c r="BI485" s="171">
        <f t="shared" si="18"/>
        <v>0</v>
      </c>
      <c r="BJ485" s="25" t="s">
        <v>80</v>
      </c>
      <c r="BK485" s="171">
        <f t="shared" si="19"/>
        <v>0</v>
      </c>
      <c r="BL485" s="25" t="s">
        <v>156</v>
      </c>
      <c r="BM485" s="25" t="s">
        <v>970</v>
      </c>
    </row>
    <row r="486" spans="2:65" s="1" customFormat="1" ht="25.5" customHeight="1">
      <c r="B486" s="160"/>
      <c r="C486" s="161" t="s">
        <v>601</v>
      </c>
      <c r="D486" s="161" t="s">
        <v>151</v>
      </c>
      <c r="E486" s="162" t="s">
        <v>634</v>
      </c>
      <c r="F486" s="163" t="s">
        <v>635</v>
      </c>
      <c r="G486" s="164" t="s">
        <v>154</v>
      </c>
      <c r="H486" s="165">
        <v>1</v>
      </c>
      <c r="I486" s="166"/>
      <c r="J486" s="166">
        <f t="shared" si="10"/>
        <v>0</v>
      </c>
      <c r="K486" s="163" t="s">
        <v>155</v>
      </c>
      <c r="L486" s="39"/>
      <c r="M486" s="167" t="s">
        <v>5</v>
      </c>
      <c r="N486" s="168" t="s">
        <v>44</v>
      </c>
      <c r="O486" s="169">
        <v>0.745</v>
      </c>
      <c r="P486" s="169">
        <f t="shared" si="11"/>
        <v>0.745</v>
      </c>
      <c r="Q486" s="169">
        <v>1.0000000000000001E-5</v>
      </c>
      <c r="R486" s="169">
        <f t="shared" si="12"/>
        <v>1.0000000000000001E-5</v>
      </c>
      <c r="S486" s="169">
        <v>0</v>
      </c>
      <c r="T486" s="170">
        <f t="shared" si="13"/>
        <v>0</v>
      </c>
      <c r="AR486" s="25" t="s">
        <v>156</v>
      </c>
      <c r="AT486" s="25" t="s">
        <v>151</v>
      </c>
      <c r="AU486" s="25" t="s">
        <v>82</v>
      </c>
      <c r="AY486" s="25" t="s">
        <v>149</v>
      </c>
      <c r="BE486" s="171">
        <f t="shared" si="14"/>
        <v>0</v>
      </c>
      <c r="BF486" s="171">
        <f t="shared" si="15"/>
        <v>0</v>
      </c>
      <c r="BG486" s="171">
        <f t="shared" si="16"/>
        <v>0</v>
      </c>
      <c r="BH486" s="171">
        <f t="shared" si="17"/>
        <v>0</v>
      </c>
      <c r="BI486" s="171">
        <f t="shared" si="18"/>
        <v>0</v>
      </c>
      <c r="BJ486" s="25" t="s">
        <v>80</v>
      </c>
      <c r="BK486" s="171">
        <f t="shared" si="19"/>
        <v>0</v>
      </c>
      <c r="BL486" s="25" t="s">
        <v>156</v>
      </c>
      <c r="BM486" s="25" t="s">
        <v>971</v>
      </c>
    </row>
    <row r="487" spans="2:65" s="1" customFormat="1" ht="16.5" customHeight="1">
      <c r="B487" s="160"/>
      <c r="C487" s="202" t="s">
        <v>605</v>
      </c>
      <c r="D487" s="202" t="s">
        <v>415</v>
      </c>
      <c r="E487" s="203" t="s">
        <v>638</v>
      </c>
      <c r="F487" s="204" t="s">
        <v>639</v>
      </c>
      <c r="G487" s="205" t="s">
        <v>154</v>
      </c>
      <c r="H487" s="206">
        <v>1</v>
      </c>
      <c r="I487" s="207"/>
      <c r="J487" s="207">
        <f t="shared" si="10"/>
        <v>0</v>
      </c>
      <c r="K487" s="204" t="s">
        <v>155</v>
      </c>
      <c r="L487" s="208"/>
      <c r="M487" s="209" t="s">
        <v>5</v>
      </c>
      <c r="N487" s="210" t="s">
        <v>44</v>
      </c>
      <c r="O487" s="169">
        <v>0</v>
      </c>
      <c r="P487" s="169">
        <f t="shared" si="11"/>
        <v>0</v>
      </c>
      <c r="Q487" s="169">
        <v>6.0000000000000002E-5</v>
      </c>
      <c r="R487" s="169">
        <f t="shared" si="12"/>
        <v>6.0000000000000002E-5</v>
      </c>
      <c r="S487" s="169">
        <v>0</v>
      </c>
      <c r="T487" s="170">
        <f t="shared" si="13"/>
        <v>0</v>
      </c>
      <c r="AR487" s="25" t="s">
        <v>195</v>
      </c>
      <c r="AT487" s="25" t="s">
        <v>415</v>
      </c>
      <c r="AU487" s="25" t="s">
        <v>82</v>
      </c>
      <c r="AY487" s="25" t="s">
        <v>149</v>
      </c>
      <c r="BE487" s="171">
        <f t="shared" si="14"/>
        <v>0</v>
      </c>
      <c r="BF487" s="171">
        <f t="shared" si="15"/>
        <v>0</v>
      </c>
      <c r="BG487" s="171">
        <f t="shared" si="16"/>
        <v>0</v>
      </c>
      <c r="BH487" s="171">
        <f t="shared" si="17"/>
        <v>0</v>
      </c>
      <c r="BI487" s="171">
        <f t="shared" si="18"/>
        <v>0</v>
      </c>
      <c r="BJ487" s="25" t="s">
        <v>80</v>
      </c>
      <c r="BK487" s="171">
        <f t="shared" si="19"/>
        <v>0</v>
      </c>
      <c r="BL487" s="25" t="s">
        <v>156</v>
      </c>
      <c r="BM487" s="25" t="s">
        <v>972</v>
      </c>
    </row>
    <row r="488" spans="2:65" s="1" customFormat="1" ht="25.5" customHeight="1">
      <c r="B488" s="160"/>
      <c r="C488" s="161" t="s">
        <v>609</v>
      </c>
      <c r="D488" s="161" t="s">
        <v>151</v>
      </c>
      <c r="E488" s="162" t="s">
        <v>642</v>
      </c>
      <c r="F488" s="163" t="s">
        <v>643</v>
      </c>
      <c r="G488" s="164" t="s">
        <v>154</v>
      </c>
      <c r="H488" s="165">
        <v>13</v>
      </c>
      <c r="I488" s="166"/>
      <c r="J488" s="166">
        <f t="shared" si="10"/>
        <v>0</v>
      </c>
      <c r="K488" s="163" t="s">
        <v>5</v>
      </c>
      <c r="L488" s="39"/>
      <c r="M488" s="167" t="s">
        <v>5</v>
      </c>
      <c r="N488" s="168" t="s">
        <v>44</v>
      </c>
      <c r="O488" s="169">
        <v>1.881</v>
      </c>
      <c r="P488" s="169">
        <f t="shared" si="11"/>
        <v>24.452999999999999</v>
      </c>
      <c r="Q488" s="169">
        <v>1E-4</v>
      </c>
      <c r="R488" s="169">
        <f t="shared" si="12"/>
        <v>1.3000000000000002E-3</v>
      </c>
      <c r="S488" s="169">
        <v>0</v>
      </c>
      <c r="T488" s="170">
        <f t="shared" si="13"/>
        <v>0</v>
      </c>
      <c r="AR488" s="25" t="s">
        <v>156</v>
      </c>
      <c r="AT488" s="25" t="s">
        <v>151</v>
      </c>
      <c r="AU488" s="25" t="s">
        <v>82</v>
      </c>
      <c r="AY488" s="25" t="s">
        <v>149</v>
      </c>
      <c r="BE488" s="171">
        <f t="shared" si="14"/>
        <v>0</v>
      </c>
      <c r="BF488" s="171">
        <f t="shared" si="15"/>
        <v>0</v>
      </c>
      <c r="BG488" s="171">
        <f t="shared" si="16"/>
        <v>0</v>
      </c>
      <c r="BH488" s="171">
        <f t="shared" si="17"/>
        <v>0</v>
      </c>
      <c r="BI488" s="171">
        <f t="shared" si="18"/>
        <v>0</v>
      </c>
      <c r="BJ488" s="25" t="s">
        <v>80</v>
      </c>
      <c r="BK488" s="171">
        <f t="shared" si="19"/>
        <v>0</v>
      </c>
      <c r="BL488" s="25" t="s">
        <v>156</v>
      </c>
      <c r="BM488" s="25" t="s">
        <v>973</v>
      </c>
    </row>
    <row r="489" spans="2:65" s="12" customFormat="1">
      <c r="B489" s="172"/>
      <c r="D489" s="173" t="s">
        <v>173</v>
      </c>
      <c r="E489" s="174" t="s">
        <v>5</v>
      </c>
      <c r="F489" s="175" t="s">
        <v>974</v>
      </c>
      <c r="H489" s="176">
        <v>13</v>
      </c>
      <c r="L489" s="172"/>
      <c r="M489" s="177"/>
      <c r="N489" s="178"/>
      <c r="O489" s="178"/>
      <c r="P489" s="178"/>
      <c r="Q489" s="178"/>
      <c r="R489" s="178"/>
      <c r="S489" s="178"/>
      <c r="T489" s="179"/>
      <c r="AT489" s="174" t="s">
        <v>173</v>
      </c>
      <c r="AU489" s="174" t="s">
        <v>82</v>
      </c>
      <c r="AV489" s="12" t="s">
        <v>82</v>
      </c>
      <c r="AW489" s="12" t="s">
        <v>36</v>
      </c>
      <c r="AX489" s="12" t="s">
        <v>80</v>
      </c>
      <c r="AY489" s="174" t="s">
        <v>149</v>
      </c>
    </row>
    <row r="490" spans="2:65" s="1" customFormat="1" ht="16.5" customHeight="1">
      <c r="B490" s="160"/>
      <c r="C490" s="202" t="s">
        <v>613</v>
      </c>
      <c r="D490" s="202" t="s">
        <v>415</v>
      </c>
      <c r="E490" s="203" t="s">
        <v>975</v>
      </c>
      <c r="F490" s="204" t="s">
        <v>976</v>
      </c>
      <c r="G490" s="205" t="s">
        <v>154</v>
      </c>
      <c r="H490" s="206">
        <v>12</v>
      </c>
      <c r="I490" s="207"/>
      <c r="J490" s="207">
        <f>ROUND(I490*H490,2)</f>
        <v>0</v>
      </c>
      <c r="K490" s="204" t="s">
        <v>155</v>
      </c>
      <c r="L490" s="208"/>
      <c r="M490" s="209" t="s">
        <v>5</v>
      </c>
      <c r="N490" s="210" t="s">
        <v>44</v>
      </c>
      <c r="O490" s="169">
        <v>0</v>
      </c>
      <c r="P490" s="169">
        <f>O490*H490</f>
        <v>0</v>
      </c>
      <c r="Q490" s="169">
        <v>6.7999999999999996E-3</v>
      </c>
      <c r="R490" s="169">
        <f>Q490*H490</f>
        <v>8.1599999999999992E-2</v>
      </c>
      <c r="S490" s="169">
        <v>0</v>
      </c>
      <c r="T490" s="170">
        <f>S490*H490</f>
        <v>0</v>
      </c>
      <c r="AR490" s="25" t="s">
        <v>195</v>
      </c>
      <c r="AT490" s="25" t="s">
        <v>415</v>
      </c>
      <c r="AU490" s="25" t="s">
        <v>82</v>
      </c>
      <c r="AY490" s="25" t="s">
        <v>149</v>
      </c>
      <c r="BE490" s="171">
        <f>IF(N490="základní",J490,0)</f>
        <v>0</v>
      </c>
      <c r="BF490" s="171">
        <f>IF(N490="snížená",J490,0)</f>
        <v>0</v>
      </c>
      <c r="BG490" s="171">
        <f>IF(N490="zákl. přenesená",J490,0)</f>
        <v>0</v>
      </c>
      <c r="BH490" s="171">
        <f>IF(N490="sníž. přenesená",J490,0)</f>
        <v>0</v>
      </c>
      <c r="BI490" s="171">
        <f>IF(N490="nulová",J490,0)</f>
        <v>0</v>
      </c>
      <c r="BJ490" s="25" t="s">
        <v>80</v>
      </c>
      <c r="BK490" s="171">
        <f>ROUND(I490*H490,2)</f>
        <v>0</v>
      </c>
      <c r="BL490" s="25" t="s">
        <v>156</v>
      </c>
      <c r="BM490" s="25" t="s">
        <v>977</v>
      </c>
    </row>
    <row r="491" spans="2:65" s="1" customFormat="1" ht="16.5" customHeight="1">
      <c r="B491" s="160"/>
      <c r="C491" s="202" t="s">
        <v>617</v>
      </c>
      <c r="D491" s="202" t="s">
        <v>415</v>
      </c>
      <c r="E491" s="203" t="s">
        <v>978</v>
      </c>
      <c r="F491" s="204" t="s">
        <v>979</v>
      </c>
      <c r="G491" s="205" t="s">
        <v>154</v>
      </c>
      <c r="H491" s="206">
        <v>1</v>
      </c>
      <c r="I491" s="207"/>
      <c r="J491" s="207">
        <f>ROUND(I491*H491,2)</f>
        <v>0</v>
      </c>
      <c r="K491" s="204" t="s">
        <v>155</v>
      </c>
      <c r="L491" s="208"/>
      <c r="M491" s="209" t="s">
        <v>5</v>
      </c>
      <c r="N491" s="210" t="s">
        <v>44</v>
      </c>
      <c r="O491" s="169">
        <v>0</v>
      </c>
      <c r="P491" s="169">
        <f>O491*H491</f>
        <v>0</v>
      </c>
      <c r="Q491" s="169">
        <v>7.7999999999999996E-3</v>
      </c>
      <c r="R491" s="169">
        <f>Q491*H491</f>
        <v>7.7999999999999996E-3</v>
      </c>
      <c r="S491" s="169">
        <v>0</v>
      </c>
      <c r="T491" s="170">
        <f>S491*H491</f>
        <v>0</v>
      </c>
      <c r="AR491" s="25" t="s">
        <v>195</v>
      </c>
      <c r="AT491" s="25" t="s">
        <v>415</v>
      </c>
      <c r="AU491" s="25" t="s">
        <v>82</v>
      </c>
      <c r="AY491" s="25" t="s">
        <v>149</v>
      </c>
      <c r="BE491" s="171">
        <f>IF(N491="základní",J491,0)</f>
        <v>0</v>
      </c>
      <c r="BF491" s="171">
        <f>IF(N491="snížená",J491,0)</f>
        <v>0</v>
      </c>
      <c r="BG491" s="171">
        <f>IF(N491="zákl. přenesená",J491,0)</f>
        <v>0</v>
      </c>
      <c r="BH491" s="171">
        <f>IF(N491="sníž. přenesená",J491,0)</f>
        <v>0</v>
      </c>
      <c r="BI491" s="171">
        <f>IF(N491="nulová",J491,0)</f>
        <v>0</v>
      </c>
      <c r="BJ491" s="25" t="s">
        <v>80</v>
      </c>
      <c r="BK491" s="171">
        <f>ROUND(I491*H491,2)</f>
        <v>0</v>
      </c>
      <c r="BL491" s="25" t="s">
        <v>156</v>
      </c>
      <c r="BM491" s="25" t="s">
        <v>980</v>
      </c>
    </row>
    <row r="492" spans="2:65" s="1" customFormat="1" ht="16.5" customHeight="1">
      <c r="B492" s="160"/>
      <c r="C492" s="161" t="s">
        <v>621</v>
      </c>
      <c r="D492" s="161" t="s">
        <v>151</v>
      </c>
      <c r="E492" s="162" t="s">
        <v>655</v>
      </c>
      <c r="F492" s="163" t="s">
        <v>656</v>
      </c>
      <c r="G492" s="164" t="s">
        <v>657</v>
      </c>
      <c r="H492" s="165">
        <v>11</v>
      </c>
      <c r="I492" s="166"/>
      <c r="J492" s="166">
        <f>ROUND(I492*H492,2)</f>
        <v>0</v>
      </c>
      <c r="K492" s="163" t="s">
        <v>155</v>
      </c>
      <c r="L492" s="39"/>
      <c r="M492" s="167" t="s">
        <v>5</v>
      </c>
      <c r="N492" s="168" t="s">
        <v>44</v>
      </c>
      <c r="O492" s="169">
        <v>0.84399999999999997</v>
      </c>
      <c r="P492" s="169">
        <f>O492*H492</f>
        <v>9.2839999999999989</v>
      </c>
      <c r="Q492" s="169">
        <v>3.1E-4</v>
      </c>
      <c r="R492" s="169">
        <f>Q492*H492</f>
        <v>3.4099999999999998E-3</v>
      </c>
      <c r="S492" s="169">
        <v>0</v>
      </c>
      <c r="T492" s="170">
        <f>S492*H492</f>
        <v>0</v>
      </c>
      <c r="AR492" s="25" t="s">
        <v>156</v>
      </c>
      <c r="AT492" s="25" t="s">
        <v>151</v>
      </c>
      <c r="AU492" s="25" t="s">
        <v>82</v>
      </c>
      <c r="AY492" s="25" t="s">
        <v>149</v>
      </c>
      <c r="BE492" s="171">
        <f>IF(N492="základní",J492,0)</f>
        <v>0</v>
      </c>
      <c r="BF492" s="171">
        <f>IF(N492="snížená",J492,0)</f>
        <v>0</v>
      </c>
      <c r="BG492" s="171">
        <f>IF(N492="zákl. přenesená",J492,0)</f>
        <v>0</v>
      </c>
      <c r="BH492" s="171">
        <f>IF(N492="sníž. přenesená",J492,0)</f>
        <v>0</v>
      </c>
      <c r="BI492" s="171">
        <f>IF(N492="nulová",J492,0)</f>
        <v>0</v>
      </c>
      <c r="BJ492" s="25" t="s">
        <v>80</v>
      </c>
      <c r="BK492" s="171">
        <f>ROUND(I492*H492,2)</f>
        <v>0</v>
      </c>
      <c r="BL492" s="25" t="s">
        <v>156</v>
      </c>
      <c r="BM492" s="25" t="s">
        <v>981</v>
      </c>
    </row>
    <row r="493" spans="2:65" s="1" customFormat="1" ht="16.5" customHeight="1">
      <c r="B493" s="160"/>
      <c r="C493" s="161" t="s">
        <v>625</v>
      </c>
      <c r="D493" s="161" t="s">
        <v>151</v>
      </c>
      <c r="E493" s="162" t="s">
        <v>660</v>
      </c>
      <c r="F493" s="163" t="s">
        <v>661</v>
      </c>
      <c r="G493" s="164" t="s">
        <v>154</v>
      </c>
      <c r="H493" s="165">
        <v>14</v>
      </c>
      <c r="I493" s="166"/>
      <c r="J493" s="166">
        <f>ROUND(I493*H493,2)</f>
        <v>0</v>
      </c>
      <c r="K493" s="163" t="s">
        <v>155</v>
      </c>
      <c r="L493" s="39"/>
      <c r="M493" s="167" t="s">
        <v>5</v>
      </c>
      <c r="N493" s="168" t="s">
        <v>44</v>
      </c>
      <c r="O493" s="169">
        <v>1.5620000000000001</v>
      </c>
      <c r="P493" s="169">
        <f>O493*H493</f>
        <v>21.868000000000002</v>
      </c>
      <c r="Q493" s="169">
        <v>9.1800000000000007E-3</v>
      </c>
      <c r="R493" s="169">
        <f>Q493*H493</f>
        <v>0.12852000000000002</v>
      </c>
      <c r="S493" s="169">
        <v>0</v>
      </c>
      <c r="T493" s="170">
        <f>S493*H493</f>
        <v>0</v>
      </c>
      <c r="AR493" s="25" t="s">
        <v>156</v>
      </c>
      <c r="AT493" s="25" t="s">
        <v>151</v>
      </c>
      <c r="AU493" s="25" t="s">
        <v>82</v>
      </c>
      <c r="AY493" s="25" t="s">
        <v>149</v>
      </c>
      <c r="BE493" s="171">
        <f>IF(N493="základní",J493,0)</f>
        <v>0</v>
      </c>
      <c r="BF493" s="171">
        <f>IF(N493="snížená",J493,0)</f>
        <v>0</v>
      </c>
      <c r="BG493" s="171">
        <f>IF(N493="zákl. přenesená",J493,0)</f>
        <v>0</v>
      </c>
      <c r="BH493" s="171">
        <f>IF(N493="sníž. přenesená",J493,0)</f>
        <v>0</v>
      </c>
      <c r="BI493" s="171">
        <f>IF(N493="nulová",J493,0)</f>
        <v>0</v>
      </c>
      <c r="BJ493" s="25" t="s">
        <v>80</v>
      </c>
      <c r="BK493" s="171">
        <f>ROUND(I493*H493,2)</f>
        <v>0</v>
      </c>
      <c r="BL493" s="25" t="s">
        <v>156</v>
      </c>
      <c r="BM493" s="25" t="s">
        <v>982</v>
      </c>
    </row>
    <row r="494" spans="2:65" s="13" customFormat="1">
      <c r="B494" s="182"/>
      <c r="D494" s="173" t="s">
        <v>173</v>
      </c>
      <c r="E494" s="183" t="s">
        <v>5</v>
      </c>
      <c r="F494" s="184" t="s">
        <v>491</v>
      </c>
      <c r="H494" s="183" t="s">
        <v>5</v>
      </c>
      <c r="L494" s="182"/>
      <c r="M494" s="185"/>
      <c r="N494" s="186"/>
      <c r="O494" s="186"/>
      <c r="P494" s="186"/>
      <c r="Q494" s="186"/>
      <c r="R494" s="186"/>
      <c r="S494" s="186"/>
      <c r="T494" s="187"/>
      <c r="AT494" s="183" t="s">
        <v>173</v>
      </c>
      <c r="AU494" s="183" t="s">
        <v>82</v>
      </c>
      <c r="AV494" s="13" t="s">
        <v>80</v>
      </c>
      <c r="AW494" s="13" t="s">
        <v>36</v>
      </c>
      <c r="AX494" s="13" t="s">
        <v>73</v>
      </c>
      <c r="AY494" s="183" t="s">
        <v>149</v>
      </c>
    </row>
    <row r="495" spans="2:65" s="12" customFormat="1">
      <c r="B495" s="172"/>
      <c r="D495" s="173" t="s">
        <v>173</v>
      </c>
      <c r="E495" s="174" t="s">
        <v>5</v>
      </c>
      <c r="F495" s="175" t="s">
        <v>983</v>
      </c>
      <c r="H495" s="176">
        <v>14</v>
      </c>
      <c r="L495" s="172"/>
      <c r="M495" s="177"/>
      <c r="N495" s="178"/>
      <c r="O495" s="178"/>
      <c r="P495" s="178"/>
      <c r="Q495" s="178"/>
      <c r="R495" s="178"/>
      <c r="S495" s="178"/>
      <c r="T495" s="179"/>
      <c r="AT495" s="174" t="s">
        <v>173</v>
      </c>
      <c r="AU495" s="174" t="s">
        <v>82</v>
      </c>
      <c r="AV495" s="12" t="s">
        <v>82</v>
      </c>
      <c r="AW495" s="12" t="s">
        <v>36</v>
      </c>
      <c r="AX495" s="12" t="s">
        <v>80</v>
      </c>
      <c r="AY495" s="174" t="s">
        <v>149</v>
      </c>
    </row>
    <row r="496" spans="2:65" s="1" customFormat="1" ht="16.5" customHeight="1">
      <c r="B496" s="160"/>
      <c r="C496" s="202" t="s">
        <v>629</v>
      </c>
      <c r="D496" s="202" t="s">
        <v>415</v>
      </c>
      <c r="E496" s="203" t="s">
        <v>665</v>
      </c>
      <c r="F496" s="204" t="s">
        <v>666</v>
      </c>
      <c r="G496" s="205" t="s">
        <v>154</v>
      </c>
      <c r="H496" s="206">
        <v>5</v>
      </c>
      <c r="I496" s="207"/>
      <c r="J496" s="207">
        <f>ROUND(I496*H496,2)</f>
        <v>0</v>
      </c>
      <c r="K496" s="204" t="s">
        <v>155</v>
      </c>
      <c r="L496" s="208"/>
      <c r="M496" s="209" t="s">
        <v>5</v>
      </c>
      <c r="N496" s="210" t="s">
        <v>44</v>
      </c>
      <c r="O496" s="169">
        <v>0</v>
      </c>
      <c r="P496" s="169">
        <f>O496*H496</f>
        <v>0</v>
      </c>
      <c r="Q496" s="169">
        <v>0.254</v>
      </c>
      <c r="R496" s="169">
        <f>Q496*H496</f>
        <v>1.27</v>
      </c>
      <c r="S496" s="169">
        <v>0</v>
      </c>
      <c r="T496" s="170">
        <f>S496*H496</f>
        <v>0</v>
      </c>
      <c r="AR496" s="25" t="s">
        <v>195</v>
      </c>
      <c r="AT496" s="25" t="s">
        <v>415</v>
      </c>
      <c r="AU496" s="25" t="s">
        <v>82</v>
      </c>
      <c r="AY496" s="25" t="s">
        <v>149</v>
      </c>
      <c r="BE496" s="171">
        <f>IF(N496="základní",J496,0)</f>
        <v>0</v>
      </c>
      <c r="BF496" s="171">
        <f>IF(N496="snížená",J496,0)</f>
        <v>0</v>
      </c>
      <c r="BG496" s="171">
        <f>IF(N496="zákl. přenesená",J496,0)</f>
        <v>0</v>
      </c>
      <c r="BH496" s="171">
        <f>IF(N496="sníž. přenesená",J496,0)</f>
        <v>0</v>
      </c>
      <c r="BI496" s="171">
        <f>IF(N496="nulová",J496,0)</f>
        <v>0</v>
      </c>
      <c r="BJ496" s="25" t="s">
        <v>80</v>
      </c>
      <c r="BK496" s="171">
        <f>ROUND(I496*H496,2)</f>
        <v>0</v>
      </c>
      <c r="BL496" s="25" t="s">
        <v>156</v>
      </c>
      <c r="BM496" s="25" t="s">
        <v>984</v>
      </c>
    </row>
    <row r="497" spans="2:65" s="1" customFormat="1" ht="16.5" customHeight="1">
      <c r="B497" s="160"/>
      <c r="C497" s="202" t="s">
        <v>633</v>
      </c>
      <c r="D497" s="202" t="s">
        <v>415</v>
      </c>
      <c r="E497" s="203" t="s">
        <v>669</v>
      </c>
      <c r="F497" s="204" t="s">
        <v>670</v>
      </c>
      <c r="G497" s="205" t="s">
        <v>154</v>
      </c>
      <c r="H497" s="206">
        <v>2</v>
      </c>
      <c r="I497" s="207"/>
      <c r="J497" s="207">
        <f>ROUND(I497*H497,2)</f>
        <v>0</v>
      </c>
      <c r="K497" s="204" t="s">
        <v>155</v>
      </c>
      <c r="L497" s="208"/>
      <c r="M497" s="209" t="s">
        <v>5</v>
      </c>
      <c r="N497" s="210" t="s">
        <v>44</v>
      </c>
      <c r="O497" s="169">
        <v>0</v>
      </c>
      <c r="P497" s="169">
        <f>O497*H497</f>
        <v>0</v>
      </c>
      <c r="Q497" s="169">
        <v>0.50600000000000001</v>
      </c>
      <c r="R497" s="169">
        <f>Q497*H497</f>
        <v>1.012</v>
      </c>
      <c r="S497" s="169">
        <v>0</v>
      </c>
      <c r="T497" s="170">
        <f>S497*H497</f>
        <v>0</v>
      </c>
      <c r="AR497" s="25" t="s">
        <v>195</v>
      </c>
      <c r="AT497" s="25" t="s">
        <v>415</v>
      </c>
      <c r="AU497" s="25" t="s">
        <v>82</v>
      </c>
      <c r="AY497" s="25" t="s">
        <v>149</v>
      </c>
      <c r="BE497" s="171">
        <f>IF(N497="základní",J497,0)</f>
        <v>0</v>
      </c>
      <c r="BF497" s="171">
        <f>IF(N497="snížená",J497,0)</f>
        <v>0</v>
      </c>
      <c r="BG497" s="171">
        <f>IF(N497="zákl. přenesená",J497,0)</f>
        <v>0</v>
      </c>
      <c r="BH497" s="171">
        <f>IF(N497="sníž. přenesená",J497,0)</f>
        <v>0</v>
      </c>
      <c r="BI497" s="171">
        <f>IF(N497="nulová",J497,0)</f>
        <v>0</v>
      </c>
      <c r="BJ497" s="25" t="s">
        <v>80</v>
      </c>
      <c r="BK497" s="171">
        <f>ROUND(I497*H497,2)</f>
        <v>0</v>
      </c>
      <c r="BL497" s="25" t="s">
        <v>156</v>
      </c>
      <c r="BM497" s="25" t="s">
        <v>985</v>
      </c>
    </row>
    <row r="498" spans="2:65" s="1" customFormat="1" ht="16.5" customHeight="1">
      <c r="B498" s="160"/>
      <c r="C498" s="202" t="s">
        <v>637</v>
      </c>
      <c r="D498" s="202" t="s">
        <v>415</v>
      </c>
      <c r="E498" s="203" t="s">
        <v>673</v>
      </c>
      <c r="F498" s="204" t="s">
        <v>674</v>
      </c>
      <c r="G498" s="205" t="s">
        <v>154</v>
      </c>
      <c r="H498" s="206">
        <v>7</v>
      </c>
      <c r="I498" s="207"/>
      <c r="J498" s="207">
        <f>ROUND(I498*H498,2)</f>
        <v>0</v>
      </c>
      <c r="K498" s="204" t="s">
        <v>155</v>
      </c>
      <c r="L498" s="208"/>
      <c r="M498" s="209" t="s">
        <v>5</v>
      </c>
      <c r="N498" s="210" t="s">
        <v>44</v>
      </c>
      <c r="O498" s="169">
        <v>0</v>
      </c>
      <c r="P498" s="169">
        <f>O498*H498</f>
        <v>0</v>
      </c>
      <c r="Q498" s="169">
        <v>1.0129999999999999</v>
      </c>
      <c r="R498" s="169">
        <f>Q498*H498</f>
        <v>7.0909999999999993</v>
      </c>
      <c r="S498" s="169">
        <v>0</v>
      </c>
      <c r="T498" s="170">
        <f>S498*H498</f>
        <v>0</v>
      </c>
      <c r="AR498" s="25" t="s">
        <v>195</v>
      </c>
      <c r="AT498" s="25" t="s">
        <v>415</v>
      </c>
      <c r="AU498" s="25" t="s">
        <v>82</v>
      </c>
      <c r="AY498" s="25" t="s">
        <v>149</v>
      </c>
      <c r="BE498" s="171">
        <f>IF(N498="základní",J498,0)</f>
        <v>0</v>
      </c>
      <c r="BF498" s="171">
        <f>IF(N498="snížená",J498,0)</f>
        <v>0</v>
      </c>
      <c r="BG498" s="171">
        <f>IF(N498="zákl. přenesená",J498,0)</f>
        <v>0</v>
      </c>
      <c r="BH498" s="171">
        <f>IF(N498="sníž. přenesená",J498,0)</f>
        <v>0</v>
      </c>
      <c r="BI498" s="171">
        <f>IF(N498="nulová",J498,0)</f>
        <v>0</v>
      </c>
      <c r="BJ498" s="25" t="s">
        <v>80</v>
      </c>
      <c r="BK498" s="171">
        <f>ROUND(I498*H498,2)</f>
        <v>0</v>
      </c>
      <c r="BL498" s="25" t="s">
        <v>156</v>
      </c>
      <c r="BM498" s="25" t="s">
        <v>986</v>
      </c>
    </row>
    <row r="499" spans="2:65" s="1" customFormat="1" ht="16.5" customHeight="1">
      <c r="B499" s="160"/>
      <c r="C499" s="161" t="s">
        <v>641</v>
      </c>
      <c r="D499" s="161" t="s">
        <v>151</v>
      </c>
      <c r="E499" s="162" t="s">
        <v>677</v>
      </c>
      <c r="F499" s="163" t="s">
        <v>678</v>
      </c>
      <c r="G499" s="164" t="s">
        <v>154</v>
      </c>
      <c r="H499" s="165">
        <v>7</v>
      </c>
      <c r="I499" s="166"/>
      <c r="J499" s="166">
        <f>ROUND(I499*H499,2)</f>
        <v>0</v>
      </c>
      <c r="K499" s="163" t="s">
        <v>155</v>
      </c>
      <c r="L499" s="39"/>
      <c r="M499" s="167" t="s">
        <v>5</v>
      </c>
      <c r="N499" s="168" t="s">
        <v>44</v>
      </c>
      <c r="O499" s="169">
        <v>1.6639999999999999</v>
      </c>
      <c r="P499" s="169">
        <f>O499*H499</f>
        <v>11.648</v>
      </c>
      <c r="Q499" s="169">
        <v>1.1469999999999999E-2</v>
      </c>
      <c r="R499" s="169">
        <f>Q499*H499</f>
        <v>8.029E-2</v>
      </c>
      <c r="S499" s="169">
        <v>0</v>
      </c>
      <c r="T499" s="170">
        <f>S499*H499</f>
        <v>0</v>
      </c>
      <c r="AR499" s="25" t="s">
        <v>156</v>
      </c>
      <c r="AT499" s="25" t="s">
        <v>151</v>
      </c>
      <c r="AU499" s="25" t="s">
        <v>82</v>
      </c>
      <c r="AY499" s="25" t="s">
        <v>149</v>
      </c>
      <c r="BE499" s="171">
        <f>IF(N499="základní",J499,0)</f>
        <v>0</v>
      </c>
      <c r="BF499" s="171">
        <f>IF(N499="snížená",J499,0)</f>
        <v>0</v>
      </c>
      <c r="BG499" s="171">
        <f>IF(N499="zákl. přenesená",J499,0)</f>
        <v>0</v>
      </c>
      <c r="BH499" s="171">
        <f>IF(N499="sníž. přenesená",J499,0)</f>
        <v>0</v>
      </c>
      <c r="BI499" s="171">
        <f>IF(N499="nulová",J499,0)</f>
        <v>0</v>
      </c>
      <c r="BJ499" s="25" t="s">
        <v>80</v>
      </c>
      <c r="BK499" s="171">
        <f>ROUND(I499*H499,2)</f>
        <v>0</v>
      </c>
      <c r="BL499" s="25" t="s">
        <v>156</v>
      </c>
      <c r="BM499" s="25" t="s">
        <v>987</v>
      </c>
    </row>
    <row r="500" spans="2:65" s="13" customFormat="1">
      <c r="B500" s="182"/>
      <c r="D500" s="173" t="s">
        <v>173</v>
      </c>
      <c r="E500" s="183" t="s">
        <v>5</v>
      </c>
      <c r="F500" s="184" t="s">
        <v>491</v>
      </c>
      <c r="H500" s="183" t="s">
        <v>5</v>
      </c>
      <c r="L500" s="182"/>
      <c r="M500" s="185"/>
      <c r="N500" s="186"/>
      <c r="O500" s="186"/>
      <c r="P500" s="186"/>
      <c r="Q500" s="186"/>
      <c r="R500" s="186"/>
      <c r="S500" s="186"/>
      <c r="T500" s="187"/>
      <c r="AT500" s="183" t="s">
        <v>173</v>
      </c>
      <c r="AU500" s="183" t="s">
        <v>82</v>
      </c>
      <c r="AV500" s="13" t="s">
        <v>80</v>
      </c>
      <c r="AW500" s="13" t="s">
        <v>36</v>
      </c>
      <c r="AX500" s="13" t="s">
        <v>73</v>
      </c>
      <c r="AY500" s="183" t="s">
        <v>149</v>
      </c>
    </row>
    <row r="501" spans="2:65" s="12" customFormat="1">
      <c r="B501" s="172"/>
      <c r="D501" s="173" t="s">
        <v>173</v>
      </c>
      <c r="E501" s="174" t="s">
        <v>5</v>
      </c>
      <c r="F501" s="175" t="s">
        <v>182</v>
      </c>
      <c r="H501" s="176">
        <v>7</v>
      </c>
      <c r="L501" s="172"/>
      <c r="M501" s="177"/>
      <c r="N501" s="178"/>
      <c r="O501" s="178"/>
      <c r="P501" s="178"/>
      <c r="Q501" s="178"/>
      <c r="R501" s="178"/>
      <c r="S501" s="178"/>
      <c r="T501" s="179"/>
      <c r="AT501" s="174" t="s">
        <v>173</v>
      </c>
      <c r="AU501" s="174" t="s">
        <v>82</v>
      </c>
      <c r="AV501" s="12" t="s">
        <v>82</v>
      </c>
      <c r="AW501" s="12" t="s">
        <v>36</v>
      </c>
      <c r="AX501" s="12" t="s">
        <v>80</v>
      </c>
      <c r="AY501" s="174" t="s">
        <v>149</v>
      </c>
    </row>
    <row r="502" spans="2:65" s="1" customFormat="1" ht="16.5" customHeight="1">
      <c r="B502" s="160"/>
      <c r="C502" s="202" t="s">
        <v>646</v>
      </c>
      <c r="D502" s="202" t="s">
        <v>415</v>
      </c>
      <c r="E502" s="203" t="s">
        <v>681</v>
      </c>
      <c r="F502" s="204" t="s">
        <v>682</v>
      </c>
      <c r="G502" s="205" t="s">
        <v>154</v>
      </c>
      <c r="H502" s="206">
        <v>7</v>
      </c>
      <c r="I502" s="207"/>
      <c r="J502" s="207">
        <f>ROUND(I502*H502,2)</f>
        <v>0</v>
      </c>
      <c r="K502" s="204" t="s">
        <v>155</v>
      </c>
      <c r="L502" s="208"/>
      <c r="M502" s="209" t="s">
        <v>5</v>
      </c>
      <c r="N502" s="210" t="s">
        <v>44</v>
      </c>
      <c r="O502" s="169">
        <v>0</v>
      </c>
      <c r="P502" s="169">
        <f>O502*H502</f>
        <v>0</v>
      </c>
      <c r="Q502" s="169">
        <v>0.58499999999999996</v>
      </c>
      <c r="R502" s="169">
        <f>Q502*H502</f>
        <v>4.0949999999999998</v>
      </c>
      <c r="S502" s="169">
        <v>0</v>
      </c>
      <c r="T502" s="170">
        <f>S502*H502</f>
        <v>0</v>
      </c>
      <c r="AR502" s="25" t="s">
        <v>195</v>
      </c>
      <c r="AT502" s="25" t="s">
        <v>415</v>
      </c>
      <c r="AU502" s="25" t="s">
        <v>82</v>
      </c>
      <c r="AY502" s="25" t="s">
        <v>149</v>
      </c>
      <c r="BE502" s="171">
        <f>IF(N502="základní",J502,0)</f>
        <v>0</v>
      </c>
      <c r="BF502" s="171">
        <f>IF(N502="snížená",J502,0)</f>
        <v>0</v>
      </c>
      <c r="BG502" s="171">
        <f>IF(N502="zákl. přenesená",J502,0)</f>
        <v>0</v>
      </c>
      <c r="BH502" s="171">
        <f>IF(N502="sníž. přenesená",J502,0)</f>
        <v>0</v>
      </c>
      <c r="BI502" s="171">
        <f>IF(N502="nulová",J502,0)</f>
        <v>0</v>
      </c>
      <c r="BJ502" s="25" t="s">
        <v>80</v>
      </c>
      <c r="BK502" s="171">
        <f>ROUND(I502*H502,2)</f>
        <v>0</v>
      </c>
      <c r="BL502" s="25" t="s">
        <v>156</v>
      </c>
      <c r="BM502" s="25" t="s">
        <v>988</v>
      </c>
    </row>
    <row r="503" spans="2:65" s="1" customFormat="1" ht="16.5" customHeight="1">
      <c r="B503" s="160"/>
      <c r="C503" s="161" t="s">
        <v>650</v>
      </c>
      <c r="D503" s="161" t="s">
        <v>151</v>
      </c>
      <c r="E503" s="162" t="s">
        <v>685</v>
      </c>
      <c r="F503" s="163" t="s">
        <v>686</v>
      </c>
      <c r="G503" s="164" t="s">
        <v>154</v>
      </c>
      <c r="H503" s="165">
        <v>7</v>
      </c>
      <c r="I503" s="166"/>
      <c r="J503" s="166">
        <f>ROUND(I503*H503,2)</f>
        <v>0</v>
      </c>
      <c r="K503" s="163" t="s">
        <v>155</v>
      </c>
      <c r="L503" s="39"/>
      <c r="M503" s="167" t="s">
        <v>5</v>
      </c>
      <c r="N503" s="168" t="s">
        <v>44</v>
      </c>
      <c r="O503" s="169">
        <v>2.08</v>
      </c>
      <c r="P503" s="169">
        <f>O503*H503</f>
        <v>14.56</v>
      </c>
      <c r="Q503" s="169">
        <v>2.7529999999999999E-2</v>
      </c>
      <c r="R503" s="169">
        <f>Q503*H503</f>
        <v>0.19270999999999999</v>
      </c>
      <c r="S503" s="169">
        <v>0</v>
      </c>
      <c r="T503" s="170">
        <f>S503*H503</f>
        <v>0</v>
      </c>
      <c r="AR503" s="25" t="s">
        <v>156</v>
      </c>
      <c r="AT503" s="25" t="s">
        <v>151</v>
      </c>
      <c r="AU503" s="25" t="s">
        <v>82</v>
      </c>
      <c r="AY503" s="25" t="s">
        <v>149</v>
      </c>
      <c r="BE503" s="171">
        <f>IF(N503="základní",J503,0)</f>
        <v>0</v>
      </c>
      <c r="BF503" s="171">
        <f>IF(N503="snížená",J503,0)</f>
        <v>0</v>
      </c>
      <c r="BG503" s="171">
        <f>IF(N503="zákl. přenesená",J503,0)</f>
        <v>0</v>
      </c>
      <c r="BH503" s="171">
        <f>IF(N503="sníž. přenesená",J503,0)</f>
        <v>0</v>
      </c>
      <c r="BI503" s="171">
        <f>IF(N503="nulová",J503,0)</f>
        <v>0</v>
      </c>
      <c r="BJ503" s="25" t="s">
        <v>80</v>
      </c>
      <c r="BK503" s="171">
        <f>ROUND(I503*H503,2)</f>
        <v>0</v>
      </c>
      <c r="BL503" s="25" t="s">
        <v>156</v>
      </c>
      <c r="BM503" s="25" t="s">
        <v>989</v>
      </c>
    </row>
    <row r="504" spans="2:65" s="13" customFormat="1">
      <c r="B504" s="182"/>
      <c r="D504" s="173" t="s">
        <v>173</v>
      </c>
      <c r="E504" s="183" t="s">
        <v>5</v>
      </c>
      <c r="F504" s="184" t="s">
        <v>491</v>
      </c>
      <c r="H504" s="183" t="s">
        <v>5</v>
      </c>
      <c r="L504" s="182"/>
      <c r="M504" s="185"/>
      <c r="N504" s="186"/>
      <c r="O504" s="186"/>
      <c r="P504" s="186"/>
      <c r="Q504" s="186"/>
      <c r="R504" s="186"/>
      <c r="S504" s="186"/>
      <c r="T504" s="187"/>
      <c r="AT504" s="183" t="s">
        <v>173</v>
      </c>
      <c r="AU504" s="183" t="s">
        <v>82</v>
      </c>
      <c r="AV504" s="13" t="s">
        <v>80</v>
      </c>
      <c r="AW504" s="13" t="s">
        <v>36</v>
      </c>
      <c r="AX504" s="13" t="s">
        <v>73</v>
      </c>
      <c r="AY504" s="183" t="s">
        <v>149</v>
      </c>
    </row>
    <row r="505" spans="2:65" s="12" customFormat="1">
      <c r="B505" s="172"/>
      <c r="D505" s="173" t="s">
        <v>173</v>
      </c>
      <c r="E505" s="174" t="s">
        <v>5</v>
      </c>
      <c r="F505" s="175" t="s">
        <v>182</v>
      </c>
      <c r="H505" s="176">
        <v>7</v>
      </c>
      <c r="L505" s="172"/>
      <c r="M505" s="177"/>
      <c r="N505" s="178"/>
      <c r="O505" s="178"/>
      <c r="P505" s="178"/>
      <c r="Q505" s="178"/>
      <c r="R505" s="178"/>
      <c r="S505" s="178"/>
      <c r="T505" s="179"/>
      <c r="AT505" s="174" t="s">
        <v>173</v>
      </c>
      <c r="AU505" s="174" t="s">
        <v>82</v>
      </c>
      <c r="AV505" s="12" t="s">
        <v>82</v>
      </c>
      <c r="AW505" s="12" t="s">
        <v>36</v>
      </c>
      <c r="AX505" s="12" t="s">
        <v>80</v>
      </c>
      <c r="AY505" s="174" t="s">
        <v>149</v>
      </c>
    </row>
    <row r="506" spans="2:65" s="1" customFormat="1" ht="16.5" customHeight="1">
      <c r="B506" s="160"/>
      <c r="C506" s="202" t="s">
        <v>654</v>
      </c>
      <c r="D506" s="202" t="s">
        <v>415</v>
      </c>
      <c r="E506" s="203" t="s">
        <v>690</v>
      </c>
      <c r="F506" s="204" t="s">
        <v>691</v>
      </c>
      <c r="G506" s="205" t="s">
        <v>154</v>
      </c>
      <c r="H506" s="206">
        <v>7</v>
      </c>
      <c r="I506" s="207"/>
      <c r="J506" s="207">
        <f>ROUND(I506*H506,2)</f>
        <v>0</v>
      </c>
      <c r="K506" s="204" t="s">
        <v>155</v>
      </c>
      <c r="L506" s="208"/>
      <c r="M506" s="209" t="s">
        <v>5</v>
      </c>
      <c r="N506" s="210" t="s">
        <v>44</v>
      </c>
      <c r="O506" s="169">
        <v>0</v>
      </c>
      <c r="P506" s="169">
        <f>O506*H506</f>
        <v>0</v>
      </c>
      <c r="Q506" s="169">
        <v>1.6</v>
      </c>
      <c r="R506" s="169">
        <f>Q506*H506</f>
        <v>11.200000000000001</v>
      </c>
      <c r="S506" s="169">
        <v>0</v>
      </c>
      <c r="T506" s="170">
        <f>S506*H506</f>
        <v>0</v>
      </c>
      <c r="AR506" s="25" t="s">
        <v>195</v>
      </c>
      <c r="AT506" s="25" t="s">
        <v>415</v>
      </c>
      <c r="AU506" s="25" t="s">
        <v>82</v>
      </c>
      <c r="AY506" s="25" t="s">
        <v>149</v>
      </c>
      <c r="BE506" s="171">
        <f>IF(N506="základní",J506,0)</f>
        <v>0</v>
      </c>
      <c r="BF506" s="171">
        <f>IF(N506="snížená",J506,0)</f>
        <v>0</v>
      </c>
      <c r="BG506" s="171">
        <f>IF(N506="zákl. přenesená",J506,0)</f>
        <v>0</v>
      </c>
      <c r="BH506" s="171">
        <f>IF(N506="sníž. přenesená",J506,0)</f>
        <v>0</v>
      </c>
      <c r="BI506" s="171">
        <f>IF(N506="nulová",J506,0)</f>
        <v>0</v>
      </c>
      <c r="BJ506" s="25" t="s">
        <v>80</v>
      </c>
      <c r="BK506" s="171">
        <f>ROUND(I506*H506,2)</f>
        <v>0</v>
      </c>
      <c r="BL506" s="25" t="s">
        <v>156</v>
      </c>
      <c r="BM506" s="25" t="s">
        <v>990</v>
      </c>
    </row>
    <row r="507" spans="2:65" s="1" customFormat="1" ht="63.75" customHeight="1">
      <c r="B507" s="160"/>
      <c r="C507" s="202" t="s">
        <v>659</v>
      </c>
      <c r="D507" s="202" t="s">
        <v>415</v>
      </c>
      <c r="E507" s="203" t="s">
        <v>698</v>
      </c>
      <c r="F507" s="204" t="s">
        <v>699</v>
      </c>
      <c r="G507" s="205" t="s">
        <v>154</v>
      </c>
      <c r="H507" s="206">
        <v>21</v>
      </c>
      <c r="I507" s="207"/>
      <c r="J507" s="207">
        <f>ROUND(I507*H507,2)</f>
        <v>0</v>
      </c>
      <c r="K507" s="204" t="s">
        <v>5</v>
      </c>
      <c r="L507" s="208"/>
      <c r="M507" s="209" t="s">
        <v>5</v>
      </c>
      <c r="N507" s="210" t="s">
        <v>44</v>
      </c>
      <c r="O507" s="169">
        <v>0</v>
      </c>
      <c r="P507" s="169">
        <f>O507*H507</f>
        <v>0</v>
      </c>
      <c r="Q507" s="169">
        <v>2E-3</v>
      </c>
      <c r="R507" s="169">
        <f>Q507*H507</f>
        <v>4.2000000000000003E-2</v>
      </c>
      <c r="S507" s="169">
        <v>0</v>
      </c>
      <c r="T507" s="170">
        <f>S507*H507</f>
        <v>0</v>
      </c>
      <c r="AR507" s="25" t="s">
        <v>195</v>
      </c>
      <c r="AT507" s="25" t="s">
        <v>415</v>
      </c>
      <c r="AU507" s="25" t="s">
        <v>82</v>
      </c>
      <c r="AY507" s="25" t="s">
        <v>149</v>
      </c>
      <c r="BE507" s="171">
        <f>IF(N507="základní",J507,0)</f>
        <v>0</v>
      </c>
      <c r="BF507" s="171">
        <f>IF(N507="snížená",J507,0)</f>
        <v>0</v>
      </c>
      <c r="BG507" s="171">
        <f>IF(N507="zákl. přenesená",J507,0)</f>
        <v>0</v>
      </c>
      <c r="BH507" s="171">
        <f>IF(N507="sníž. přenesená",J507,0)</f>
        <v>0</v>
      </c>
      <c r="BI507" s="171">
        <f>IF(N507="nulová",J507,0)</f>
        <v>0</v>
      </c>
      <c r="BJ507" s="25" t="s">
        <v>80</v>
      </c>
      <c r="BK507" s="171">
        <f>ROUND(I507*H507,2)</f>
        <v>0</v>
      </c>
      <c r="BL507" s="25" t="s">
        <v>156</v>
      </c>
      <c r="BM507" s="25" t="s">
        <v>991</v>
      </c>
    </row>
    <row r="508" spans="2:65" s="1" customFormat="1" ht="25.5" customHeight="1">
      <c r="B508" s="160"/>
      <c r="C508" s="161" t="s">
        <v>664</v>
      </c>
      <c r="D508" s="161" t="s">
        <v>151</v>
      </c>
      <c r="E508" s="162" t="s">
        <v>702</v>
      </c>
      <c r="F508" s="163" t="s">
        <v>703</v>
      </c>
      <c r="G508" s="164" t="s">
        <v>154</v>
      </c>
      <c r="H508" s="165">
        <v>6</v>
      </c>
      <c r="I508" s="166"/>
      <c r="J508" s="166">
        <f>ROUND(I508*H508,2)</f>
        <v>0</v>
      </c>
      <c r="K508" s="163" t="s">
        <v>155</v>
      </c>
      <c r="L508" s="39"/>
      <c r="M508" s="167" t="s">
        <v>5</v>
      </c>
      <c r="N508" s="168" t="s">
        <v>44</v>
      </c>
      <c r="O508" s="169">
        <v>1.3140000000000001</v>
      </c>
      <c r="P508" s="169">
        <f>O508*H508</f>
        <v>7.8840000000000003</v>
      </c>
      <c r="Q508" s="169">
        <v>0.21734000000000001</v>
      </c>
      <c r="R508" s="169">
        <f>Q508*H508</f>
        <v>1.3040400000000001</v>
      </c>
      <c r="S508" s="169">
        <v>0</v>
      </c>
      <c r="T508" s="170">
        <f>S508*H508</f>
        <v>0</v>
      </c>
      <c r="AR508" s="25" t="s">
        <v>156</v>
      </c>
      <c r="AT508" s="25" t="s">
        <v>151</v>
      </c>
      <c r="AU508" s="25" t="s">
        <v>82</v>
      </c>
      <c r="AY508" s="25" t="s">
        <v>149</v>
      </c>
      <c r="BE508" s="171">
        <f>IF(N508="základní",J508,0)</f>
        <v>0</v>
      </c>
      <c r="BF508" s="171">
        <f>IF(N508="snížená",J508,0)</f>
        <v>0</v>
      </c>
      <c r="BG508" s="171">
        <f>IF(N508="zákl. přenesená",J508,0)</f>
        <v>0</v>
      </c>
      <c r="BH508" s="171">
        <f>IF(N508="sníž. přenesená",J508,0)</f>
        <v>0</v>
      </c>
      <c r="BI508" s="171">
        <f>IF(N508="nulová",J508,0)</f>
        <v>0</v>
      </c>
      <c r="BJ508" s="25" t="s">
        <v>80</v>
      </c>
      <c r="BK508" s="171">
        <f>ROUND(I508*H508,2)</f>
        <v>0</v>
      </c>
      <c r="BL508" s="25" t="s">
        <v>156</v>
      </c>
      <c r="BM508" s="25" t="s">
        <v>992</v>
      </c>
    </row>
    <row r="509" spans="2:65" s="13" customFormat="1">
      <c r="B509" s="182"/>
      <c r="D509" s="173" t="s">
        <v>173</v>
      </c>
      <c r="E509" s="183" t="s">
        <v>5</v>
      </c>
      <c r="F509" s="184" t="s">
        <v>491</v>
      </c>
      <c r="H509" s="183" t="s">
        <v>5</v>
      </c>
      <c r="L509" s="182"/>
      <c r="M509" s="185"/>
      <c r="N509" s="186"/>
      <c r="O509" s="186"/>
      <c r="P509" s="186"/>
      <c r="Q509" s="186"/>
      <c r="R509" s="186"/>
      <c r="S509" s="186"/>
      <c r="T509" s="187"/>
      <c r="AT509" s="183" t="s">
        <v>173</v>
      </c>
      <c r="AU509" s="183" t="s">
        <v>82</v>
      </c>
      <c r="AV509" s="13" t="s">
        <v>80</v>
      </c>
      <c r="AW509" s="13" t="s">
        <v>36</v>
      </c>
      <c r="AX509" s="13" t="s">
        <v>73</v>
      </c>
      <c r="AY509" s="183" t="s">
        <v>149</v>
      </c>
    </row>
    <row r="510" spans="2:65" s="12" customFormat="1">
      <c r="B510" s="172"/>
      <c r="D510" s="173" t="s">
        <v>173</v>
      </c>
      <c r="E510" s="174" t="s">
        <v>5</v>
      </c>
      <c r="F510" s="175" t="s">
        <v>993</v>
      </c>
      <c r="H510" s="176">
        <v>6</v>
      </c>
      <c r="L510" s="172"/>
      <c r="M510" s="177"/>
      <c r="N510" s="178"/>
      <c r="O510" s="178"/>
      <c r="P510" s="178"/>
      <c r="Q510" s="178"/>
      <c r="R510" s="178"/>
      <c r="S510" s="178"/>
      <c r="T510" s="179"/>
      <c r="AT510" s="174" t="s">
        <v>173</v>
      </c>
      <c r="AU510" s="174" t="s">
        <v>82</v>
      </c>
      <c r="AV510" s="12" t="s">
        <v>82</v>
      </c>
      <c r="AW510" s="12" t="s">
        <v>36</v>
      </c>
      <c r="AX510" s="12" t="s">
        <v>80</v>
      </c>
      <c r="AY510" s="174" t="s">
        <v>149</v>
      </c>
    </row>
    <row r="511" spans="2:65" s="1" customFormat="1" ht="16.5" customHeight="1">
      <c r="B511" s="160"/>
      <c r="C511" s="202" t="s">
        <v>668</v>
      </c>
      <c r="D511" s="202" t="s">
        <v>415</v>
      </c>
      <c r="E511" s="203" t="s">
        <v>707</v>
      </c>
      <c r="F511" s="204" t="s">
        <v>708</v>
      </c>
      <c r="G511" s="205" t="s">
        <v>154</v>
      </c>
      <c r="H511" s="206">
        <v>1</v>
      </c>
      <c r="I511" s="207"/>
      <c r="J511" s="207">
        <f>ROUND(I511*H511,2)</f>
        <v>0</v>
      </c>
      <c r="K511" s="204" t="s">
        <v>5</v>
      </c>
      <c r="L511" s="208"/>
      <c r="M511" s="209" t="s">
        <v>5</v>
      </c>
      <c r="N511" s="210" t="s">
        <v>44</v>
      </c>
      <c r="O511" s="169">
        <v>0</v>
      </c>
      <c r="P511" s="169">
        <f>O511*H511</f>
        <v>0</v>
      </c>
      <c r="Q511" s="169">
        <v>8.1000000000000003E-2</v>
      </c>
      <c r="R511" s="169">
        <f>Q511*H511</f>
        <v>8.1000000000000003E-2</v>
      </c>
      <c r="S511" s="169">
        <v>0</v>
      </c>
      <c r="T511" s="170">
        <f>S511*H511</f>
        <v>0</v>
      </c>
      <c r="AR511" s="25" t="s">
        <v>195</v>
      </c>
      <c r="AT511" s="25" t="s">
        <v>415</v>
      </c>
      <c r="AU511" s="25" t="s">
        <v>82</v>
      </c>
      <c r="AY511" s="25" t="s">
        <v>149</v>
      </c>
      <c r="BE511" s="171">
        <f>IF(N511="základní",J511,0)</f>
        <v>0</v>
      </c>
      <c r="BF511" s="171">
        <f>IF(N511="snížená",J511,0)</f>
        <v>0</v>
      </c>
      <c r="BG511" s="171">
        <f>IF(N511="zákl. přenesená",J511,0)</f>
        <v>0</v>
      </c>
      <c r="BH511" s="171">
        <f>IF(N511="sníž. přenesená",J511,0)</f>
        <v>0</v>
      </c>
      <c r="BI511" s="171">
        <f>IF(N511="nulová",J511,0)</f>
        <v>0</v>
      </c>
      <c r="BJ511" s="25" t="s">
        <v>80</v>
      </c>
      <c r="BK511" s="171">
        <f>ROUND(I511*H511,2)</f>
        <v>0</v>
      </c>
      <c r="BL511" s="25" t="s">
        <v>156</v>
      </c>
      <c r="BM511" s="25" t="s">
        <v>994</v>
      </c>
    </row>
    <row r="512" spans="2:65" s="1" customFormat="1" ht="16.5" customHeight="1">
      <c r="B512" s="160"/>
      <c r="C512" s="202" t="s">
        <v>672</v>
      </c>
      <c r="D512" s="202" t="s">
        <v>415</v>
      </c>
      <c r="E512" s="203" t="s">
        <v>711</v>
      </c>
      <c r="F512" s="204" t="s">
        <v>712</v>
      </c>
      <c r="G512" s="205" t="s">
        <v>154</v>
      </c>
      <c r="H512" s="206">
        <v>5</v>
      </c>
      <c r="I512" s="207"/>
      <c r="J512" s="207">
        <f>ROUND(I512*H512,2)</f>
        <v>0</v>
      </c>
      <c r="K512" s="204" t="s">
        <v>5</v>
      </c>
      <c r="L512" s="208"/>
      <c r="M512" s="209" t="s">
        <v>5</v>
      </c>
      <c r="N512" s="210" t="s">
        <v>44</v>
      </c>
      <c r="O512" s="169">
        <v>0</v>
      </c>
      <c r="P512" s="169">
        <f>O512*H512</f>
        <v>0</v>
      </c>
      <c r="Q512" s="169">
        <v>7.9000000000000001E-2</v>
      </c>
      <c r="R512" s="169">
        <f>Q512*H512</f>
        <v>0.39500000000000002</v>
      </c>
      <c r="S512" s="169">
        <v>0</v>
      </c>
      <c r="T512" s="170">
        <f>S512*H512</f>
        <v>0</v>
      </c>
      <c r="AR512" s="25" t="s">
        <v>195</v>
      </c>
      <c r="AT512" s="25" t="s">
        <v>415</v>
      </c>
      <c r="AU512" s="25" t="s">
        <v>82</v>
      </c>
      <c r="AY512" s="25" t="s">
        <v>149</v>
      </c>
      <c r="BE512" s="171">
        <f>IF(N512="základní",J512,0)</f>
        <v>0</v>
      </c>
      <c r="BF512" s="171">
        <f>IF(N512="snížená",J512,0)</f>
        <v>0</v>
      </c>
      <c r="BG512" s="171">
        <f>IF(N512="zákl. přenesená",J512,0)</f>
        <v>0</v>
      </c>
      <c r="BH512" s="171">
        <f>IF(N512="sníž. přenesená",J512,0)</f>
        <v>0</v>
      </c>
      <c r="BI512" s="171">
        <f>IF(N512="nulová",J512,0)</f>
        <v>0</v>
      </c>
      <c r="BJ512" s="25" t="s">
        <v>80</v>
      </c>
      <c r="BK512" s="171">
        <f>ROUND(I512*H512,2)</f>
        <v>0</v>
      </c>
      <c r="BL512" s="25" t="s">
        <v>156</v>
      </c>
      <c r="BM512" s="25" t="s">
        <v>995</v>
      </c>
    </row>
    <row r="513" spans="2:65" s="1" customFormat="1" ht="25.5" customHeight="1">
      <c r="B513" s="160"/>
      <c r="C513" s="161" t="s">
        <v>676</v>
      </c>
      <c r="D513" s="161" t="s">
        <v>151</v>
      </c>
      <c r="E513" s="162" t="s">
        <v>996</v>
      </c>
      <c r="F513" s="163" t="s">
        <v>997</v>
      </c>
      <c r="G513" s="164" t="s">
        <v>154</v>
      </c>
      <c r="H513" s="165">
        <v>1</v>
      </c>
      <c r="I513" s="166"/>
      <c r="J513" s="166">
        <f>ROUND(I513*H513,2)</f>
        <v>0</v>
      </c>
      <c r="K513" s="163" t="s">
        <v>5</v>
      </c>
      <c r="L513" s="39"/>
      <c r="M513" s="167" t="s">
        <v>5</v>
      </c>
      <c r="N513" s="168" t="s">
        <v>44</v>
      </c>
      <c r="O513" s="169">
        <v>2</v>
      </c>
      <c r="P513" s="169">
        <f>O513*H513</f>
        <v>2</v>
      </c>
      <c r="Q513" s="169">
        <v>7.0200000000000002E-3</v>
      </c>
      <c r="R513" s="169">
        <f>Q513*H513</f>
        <v>7.0200000000000002E-3</v>
      </c>
      <c r="S513" s="169">
        <v>0</v>
      </c>
      <c r="T513" s="170">
        <f>S513*H513</f>
        <v>0</v>
      </c>
      <c r="AR513" s="25" t="s">
        <v>156</v>
      </c>
      <c r="AT513" s="25" t="s">
        <v>151</v>
      </c>
      <c r="AU513" s="25" t="s">
        <v>82</v>
      </c>
      <c r="AY513" s="25" t="s">
        <v>149</v>
      </c>
      <c r="BE513" s="171">
        <f>IF(N513="základní",J513,0)</f>
        <v>0</v>
      </c>
      <c r="BF513" s="171">
        <f>IF(N513="snížená",J513,0)</f>
        <v>0</v>
      </c>
      <c r="BG513" s="171">
        <f>IF(N513="zákl. přenesená",J513,0)</f>
        <v>0</v>
      </c>
      <c r="BH513" s="171">
        <f>IF(N513="sníž. přenesená",J513,0)</f>
        <v>0</v>
      </c>
      <c r="BI513" s="171">
        <f>IF(N513="nulová",J513,0)</f>
        <v>0</v>
      </c>
      <c r="BJ513" s="25" t="s">
        <v>80</v>
      </c>
      <c r="BK513" s="171">
        <f>ROUND(I513*H513,2)</f>
        <v>0</v>
      </c>
      <c r="BL513" s="25" t="s">
        <v>156</v>
      </c>
      <c r="BM513" s="25" t="s">
        <v>998</v>
      </c>
    </row>
    <row r="514" spans="2:65" s="13" customFormat="1">
      <c r="B514" s="182"/>
      <c r="D514" s="173" t="s">
        <v>173</v>
      </c>
      <c r="E514" s="183" t="s">
        <v>5</v>
      </c>
      <c r="F514" s="184" t="s">
        <v>491</v>
      </c>
      <c r="H514" s="183" t="s">
        <v>5</v>
      </c>
      <c r="L514" s="182"/>
      <c r="M514" s="185"/>
      <c r="N514" s="186"/>
      <c r="O514" s="186"/>
      <c r="P514" s="186"/>
      <c r="Q514" s="186"/>
      <c r="R514" s="186"/>
      <c r="S514" s="186"/>
      <c r="T514" s="187"/>
      <c r="AT514" s="183" t="s">
        <v>173</v>
      </c>
      <c r="AU514" s="183" t="s">
        <v>82</v>
      </c>
      <c r="AV514" s="13" t="s">
        <v>80</v>
      </c>
      <c r="AW514" s="13" t="s">
        <v>36</v>
      </c>
      <c r="AX514" s="13" t="s">
        <v>73</v>
      </c>
      <c r="AY514" s="183" t="s">
        <v>149</v>
      </c>
    </row>
    <row r="515" spans="2:65" s="12" customFormat="1">
      <c r="B515" s="172"/>
      <c r="D515" s="173" t="s">
        <v>173</v>
      </c>
      <c r="E515" s="174" t="s">
        <v>5</v>
      </c>
      <c r="F515" s="175" t="s">
        <v>80</v>
      </c>
      <c r="H515" s="176">
        <v>1</v>
      </c>
      <c r="L515" s="172"/>
      <c r="M515" s="177"/>
      <c r="N515" s="178"/>
      <c r="O515" s="178"/>
      <c r="P515" s="178"/>
      <c r="Q515" s="178"/>
      <c r="R515" s="178"/>
      <c r="S515" s="178"/>
      <c r="T515" s="179"/>
      <c r="AT515" s="174" t="s">
        <v>173</v>
      </c>
      <c r="AU515" s="174" t="s">
        <v>82</v>
      </c>
      <c r="AV515" s="12" t="s">
        <v>82</v>
      </c>
      <c r="AW515" s="12" t="s">
        <v>36</v>
      </c>
      <c r="AX515" s="12" t="s">
        <v>80</v>
      </c>
      <c r="AY515" s="174" t="s">
        <v>149</v>
      </c>
    </row>
    <row r="516" spans="2:65" s="1" customFormat="1" ht="16.5" customHeight="1">
      <c r="B516" s="160"/>
      <c r="C516" s="202" t="s">
        <v>680</v>
      </c>
      <c r="D516" s="202" t="s">
        <v>415</v>
      </c>
      <c r="E516" s="203" t="s">
        <v>999</v>
      </c>
      <c r="F516" s="204" t="s">
        <v>1000</v>
      </c>
      <c r="G516" s="205" t="s">
        <v>154</v>
      </c>
      <c r="H516" s="206">
        <v>1</v>
      </c>
      <c r="I516" s="207"/>
      <c r="J516" s="207">
        <f>ROUND(I516*H516,2)</f>
        <v>0</v>
      </c>
      <c r="K516" s="204" t="s">
        <v>5</v>
      </c>
      <c r="L516" s="208"/>
      <c r="M516" s="209" t="s">
        <v>5</v>
      </c>
      <c r="N516" s="210" t="s">
        <v>44</v>
      </c>
      <c r="O516" s="169">
        <v>0</v>
      </c>
      <c r="P516" s="169">
        <f>O516*H516</f>
        <v>0</v>
      </c>
      <c r="Q516" s="169">
        <v>7.9000000000000001E-2</v>
      </c>
      <c r="R516" s="169">
        <f>Q516*H516</f>
        <v>7.9000000000000001E-2</v>
      </c>
      <c r="S516" s="169">
        <v>0</v>
      </c>
      <c r="T516" s="170">
        <f>S516*H516</f>
        <v>0</v>
      </c>
      <c r="AR516" s="25" t="s">
        <v>195</v>
      </c>
      <c r="AT516" s="25" t="s">
        <v>415</v>
      </c>
      <c r="AU516" s="25" t="s">
        <v>82</v>
      </c>
      <c r="AY516" s="25" t="s">
        <v>149</v>
      </c>
      <c r="BE516" s="171">
        <f>IF(N516="základní",J516,0)</f>
        <v>0</v>
      </c>
      <c r="BF516" s="171">
        <f>IF(N516="snížená",J516,0)</f>
        <v>0</v>
      </c>
      <c r="BG516" s="171">
        <f>IF(N516="zákl. přenesená",J516,0)</f>
        <v>0</v>
      </c>
      <c r="BH516" s="171">
        <f>IF(N516="sníž. přenesená",J516,0)</f>
        <v>0</v>
      </c>
      <c r="BI516" s="171">
        <f>IF(N516="nulová",J516,0)</f>
        <v>0</v>
      </c>
      <c r="BJ516" s="25" t="s">
        <v>80</v>
      </c>
      <c r="BK516" s="171">
        <f>ROUND(I516*H516,2)</f>
        <v>0</v>
      </c>
      <c r="BL516" s="25" t="s">
        <v>156</v>
      </c>
      <c r="BM516" s="25" t="s">
        <v>1001</v>
      </c>
    </row>
    <row r="517" spans="2:65" s="1" customFormat="1" ht="16.5" customHeight="1">
      <c r="B517" s="160"/>
      <c r="C517" s="202" t="s">
        <v>684</v>
      </c>
      <c r="D517" s="202" t="s">
        <v>415</v>
      </c>
      <c r="E517" s="203" t="s">
        <v>1002</v>
      </c>
      <c r="F517" s="204" t="s">
        <v>1003</v>
      </c>
      <c r="G517" s="205" t="s">
        <v>154</v>
      </c>
      <c r="H517" s="206">
        <v>1</v>
      </c>
      <c r="I517" s="207"/>
      <c r="J517" s="207">
        <f>ROUND(I517*H517,2)</f>
        <v>0</v>
      </c>
      <c r="K517" s="204" t="s">
        <v>5</v>
      </c>
      <c r="L517" s="208"/>
      <c r="M517" s="209" t="s">
        <v>5</v>
      </c>
      <c r="N517" s="210" t="s">
        <v>44</v>
      </c>
      <c r="O517" s="169">
        <v>0</v>
      </c>
      <c r="P517" s="169">
        <f>O517*H517</f>
        <v>0</v>
      </c>
      <c r="Q517" s="169">
        <v>0.01</v>
      </c>
      <c r="R517" s="169">
        <f>Q517*H517</f>
        <v>0.01</v>
      </c>
      <c r="S517" s="169">
        <v>0</v>
      </c>
      <c r="T517" s="170">
        <f>S517*H517</f>
        <v>0</v>
      </c>
      <c r="AR517" s="25" t="s">
        <v>195</v>
      </c>
      <c r="AT517" s="25" t="s">
        <v>415</v>
      </c>
      <c r="AU517" s="25" t="s">
        <v>82</v>
      </c>
      <c r="AY517" s="25" t="s">
        <v>149</v>
      </c>
      <c r="BE517" s="171">
        <f>IF(N517="základní",J517,0)</f>
        <v>0</v>
      </c>
      <c r="BF517" s="171">
        <f>IF(N517="snížená",J517,0)</f>
        <v>0</v>
      </c>
      <c r="BG517" s="171">
        <f>IF(N517="zákl. přenesená",J517,0)</f>
        <v>0</v>
      </c>
      <c r="BH517" s="171">
        <f>IF(N517="sníž. přenesená",J517,0)</f>
        <v>0</v>
      </c>
      <c r="BI517" s="171">
        <f>IF(N517="nulová",J517,0)</f>
        <v>0</v>
      </c>
      <c r="BJ517" s="25" t="s">
        <v>80</v>
      </c>
      <c r="BK517" s="171">
        <f>ROUND(I517*H517,2)</f>
        <v>0</v>
      </c>
      <c r="BL517" s="25" t="s">
        <v>156</v>
      </c>
      <c r="BM517" s="25" t="s">
        <v>1004</v>
      </c>
    </row>
    <row r="518" spans="2:65" s="11" customFormat="1" ht="29.85" customHeight="1">
      <c r="B518" s="148"/>
      <c r="D518" s="149" t="s">
        <v>72</v>
      </c>
      <c r="E518" s="158" t="s">
        <v>203</v>
      </c>
      <c r="F518" s="158" t="s">
        <v>714</v>
      </c>
      <c r="J518" s="159">
        <f>BK518</f>
        <v>0</v>
      </c>
      <c r="L518" s="148"/>
      <c r="M518" s="152"/>
      <c r="N518" s="153"/>
      <c r="O518" s="153"/>
      <c r="P518" s="154">
        <f>SUM(P519:P553)</f>
        <v>327.54199999999997</v>
      </c>
      <c r="Q518" s="153"/>
      <c r="R518" s="154">
        <f>SUM(R519:R553)</f>
        <v>1.2467030000000001</v>
      </c>
      <c r="S518" s="153"/>
      <c r="T518" s="155">
        <f>SUM(T519:T553)</f>
        <v>1.515E-2</v>
      </c>
      <c r="AR518" s="149" t="s">
        <v>80</v>
      </c>
      <c r="AT518" s="156" t="s">
        <v>72</v>
      </c>
      <c r="AU518" s="156" t="s">
        <v>80</v>
      </c>
      <c r="AY518" s="149" t="s">
        <v>149</v>
      </c>
      <c r="BK518" s="157">
        <f>SUM(BK519:BK553)</f>
        <v>0</v>
      </c>
    </row>
    <row r="519" spans="2:65" s="1" customFormat="1" ht="38.25" customHeight="1">
      <c r="B519" s="160"/>
      <c r="C519" s="161" t="s">
        <v>689</v>
      </c>
      <c r="D519" s="161" t="s">
        <v>151</v>
      </c>
      <c r="E519" s="162" t="s">
        <v>716</v>
      </c>
      <c r="F519" s="163" t="s">
        <v>717</v>
      </c>
      <c r="G519" s="164" t="s">
        <v>219</v>
      </c>
      <c r="H519" s="165">
        <v>8</v>
      </c>
      <c r="I519" s="166"/>
      <c r="J519" s="166">
        <f>ROUND(I519*H519,2)</f>
        <v>0</v>
      </c>
      <c r="K519" s="163" t="s">
        <v>155</v>
      </c>
      <c r="L519" s="39"/>
      <c r="M519" s="167" t="s">
        <v>5</v>
      </c>
      <c r="N519" s="168" t="s">
        <v>44</v>
      </c>
      <c r="O519" s="169">
        <v>0.216</v>
      </c>
      <c r="P519" s="169">
        <f>O519*H519</f>
        <v>1.728</v>
      </c>
      <c r="Q519" s="169">
        <v>0.1295</v>
      </c>
      <c r="R519" s="169">
        <f>Q519*H519</f>
        <v>1.036</v>
      </c>
      <c r="S519" s="169">
        <v>0</v>
      </c>
      <c r="T519" s="170">
        <f>S519*H519</f>
        <v>0</v>
      </c>
      <c r="AR519" s="25" t="s">
        <v>156</v>
      </c>
      <c r="AT519" s="25" t="s">
        <v>151</v>
      </c>
      <c r="AU519" s="25" t="s">
        <v>82</v>
      </c>
      <c r="AY519" s="25" t="s">
        <v>149</v>
      </c>
      <c r="BE519" s="171">
        <f>IF(N519="základní",J519,0)</f>
        <v>0</v>
      </c>
      <c r="BF519" s="171">
        <f>IF(N519="snížená",J519,0)</f>
        <v>0</v>
      </c>
      <c r="BG519" s="171">
        <f>IF(N519="zákl. přenesená",J519,0)</f>
        <v>0</v>
      </c>
      <c r="BH519" s="171">
        <f>IF(N519="sníž. přenesená",J519,0)</f>
        <v>0</v>
      </c>
      <c r="BI519" s="171">
        <f>IF(N519="nulová",J519,0)</f>
        <v>0</v>
      </c>
      <c r="BJ519" s="25" t="s">
        <v>80</v>
      </c>
      <c r="BK519" s="171">
        <f>ROUND(I519*H519,2)</f>
        <v>0</v>
      </c>
      <c r="BL519" s="25" t="s">
        <v>156</v>
      </c>
      <c r="BM519" s="25" t="s">
        <v>1005</v>
      </c>
    </row>
    <row r="520" spans="2:65" s="13" customFormat="1">
      <c r="B520" s="182"/>
      <c r="D520" s="173" t="s">
        <v>173</v>
      </c>
      <c r="E520" s="183" t="s">
        <v>5</v>
      </c>
      <c r="F520" s="184" t="s">
        <v>719</v>
      </c>
      <c r="H520" s="183" t="s">
        <v>5</v>
      </c>
      <c r="L520" s="182"/>
      <c r="M520" s="185"/>
      <c r="N520" s="186"/>
      <c r="O520" s="186"/>
      <c r="P520" s="186"/>
      <c r="Q520" s="186"/>
      <c r="R520" s="186"/>
      <c r="S520" s="186"/>
      <c r="T520" s="187"/>
      <c r="AT520" s="183" t="s">
        <v>173</v>
      </c>
      <c r="AU520" s="183" t="s">
        <v>82</v>
      </c>
      <c r="AV520" s="13" t="s">
        <v>80</v>
      </c>
      <c r="AW520" s="13" t="s">
        <v>36</v>
      </c>
      <c r="AX520" s="13" t="s">
        <v>73</v>
      </c>
      <c r="AY520" s="183" t="s">
        <v>149</v>
      </c>
    </row>
    <row r="521" spans="2:65" s="12" customFormat="1">
      <c r="B521" s="172"/>
      <c r="D521" s="173" t="s">
        <v>173</v>
      </c>
      <c r="E521" s="174" t="s">
        <v>5</v>
      </c>
      <c r="F521" s="175" t="s">
        <v>1006</v>
      </c>
      <c r="H521" s="176">
        <v>8</v>
      </c>
      <c r="L521" s="172"/>
      <c r="M521" s="177"/>
      <c r="N521" s="178"/>
      <c r="O521" s="178"/>
      <c r="P521" s="178"/>
      <c r="Q521" s="178"/>
      <c r="R521" s="178"/>
      <c r="S521" s="178"/>
      <c r="T521" s="179"/>
      <c r="AT521" s="174" t="s">
        <v>173</v>
      </c>
      <c r="AU521" s="174" t="s">
        <v>82</v>
      </c>
      <c r="AV521" s="12" t="s">
        <v>82</v>
      </c>
      <c r="AW521" s="12" t="s">
        <v>36</v>
      </c>
      <c r="AX521" s="12" t="s">
        <v>80</v>
      </c>
      <c r="AY521" s="174" t="s">
        <v>149</v>
      </c>
    </row>
    <row r="522" spans="2:65" s="1" customFormat="1" ht="25.5" customHeight="1">
      <c r="B522" s="160"/>
      <c r="C522" s="161" t="s">
        <v>693</v>
      </c>
      <c r="D522" s="161" t="s">
        <v>151</v>
      </c>
      <c r="E522" s="162" t="s">
        <v>722</v>
      </c>
      <c r="F522" s="163" t="s">
        <v>723</v>
      </c>
      <c r="G522" s="164" t="s">
        <v>219</v>
      </c>
      <c r="H522" s="165">
        <v>600.79999999999995</v>
      </c>
      <c r="I522" s="166"/>
      <c r="J522" s="166">
        <f>ROUND(I522*H522,2)</f>
        <v>0</v>
      </c>
      <c r="K522" s="163" t="s">
        <v>155</v>
      </c>
      <c r="L522" s="39"/>
      <c r="M522" s="167" t="s">
        <v>5</v>
      </c>
      <c r="N522" s="168" t="s">
        <v>44</v>
      </c>
      <c r="O522" s="169">
        <v>0.24</v>
      </c>
      <c r="P522" s="169">
        <f>O522*H522</f>
        <v>144.19199999999998</v>
      </c>
      <c r="Q522" s="169">
        <v>1.0000000000000001E-5</v>
      </c>
      <c r="R522" s="169">
        <f>Q522*H522</f>
        <v>6.0080000000000003E-3</v>
      </c>
      <c r="S522" s="169">
        <v>0</v>
      </c>
      <c r="T522" s="170">
        <f>S522*H522</f>
        <v>0</v>
      </c>
      <c r="AR522" s="25" t="s">
        <v>156</v>
      </c>
      <c r="AT522" s="25" t="s">
        <v>151</v>
      </c>
      <c r="AU522" s="25" t="s">
        <v>82</v>
      </c>
      <c r="AY522" s="25" t="s">
        <v>149</v>
      </c>
      <c r="BE522" s="171">
        <f>IF(N522="základní",J522,0)</f>
        <v>0</v>
      </c>
      <c r="BF522" s="171">
        <f>IF(N522="snížená",J522,0)</f>
        <v>0</v>
      </c>
      <c r="BG522" s="171">
        <f>IF(N522="zákl. přenesená",J522,0)</f>
        <v>0</v>
      </c>
      <c r="BH522" s="171">
        <f>IF(N522="sníž. přenesená",J522,0)</f>
        <v>0</v>
      </c>
      <c r="BI522" s="171">
        <f>IF(N522="nulová",J522,0)</f>
        <v>0</v>
      </c>
      <c r="BJ522" s="25" t="s">
        <v>80</v>
      </c>
      <c r="BK522" s="171">
        <f>ROUND(I522*H522,2)</f>
        <v>0</v>
      </c>
      <c r="BL522" s="25" t="s">
        <v>156</v>
      </c>
      <c r="BM522" s="25" t="s">
        <v>1007</v>
      </c>
    </row>
    <row r="523" spans="2:65" s="13" customFormat="1">
      <c r="B523" s="182"/>
      <c r="D523" s="173" t="s">
        <v>173</v>
      </c>
      <c r="E523" s="183" t="s">
        <v>5</v>
      </c>
      <c r="F523" s="184" t="s">
        <v>187</v>
      </c>
      <c r="H523" s="183" t="s">
        <v>5</v>
      </c>
      <c r="L523" s="182"/>
      <c r="M523" s="185"/>
      <c r="N523" s="186"/>
      <c r="O523" s="186"/>
      <c r="P523" s="186"/>
      <c r="Q523" s="186"/>
      <c r="R523" s="186"/>
      <c r="S523" s="186"/>
      <c r="T523" s="187"/>
      <c r="AT523" s="183" t="s">
        <v>173</v>
      </c>
      <c r="AU523" s="183" t="s">
        <v>82</v>
      </c>
      <c r="AV523" s="13" t="s">
        <v>80</v>
      </c>
      <c r="AW523" s="13" t="s">
        <v>36</v>
      </c>
      <c r="AX523" s="13" t="s">
        <v>73</v>
      </c>
      <c r="AY523" s="183" t="s">
        <v>149</v>
      </c>
    </row>
    <row r="524" spans="2:65" s="13" customFormat="1">
      <c r="B524" s="182"/>
      <c r="D524" s="173" t="s">
        <v>173</v>
      </c>
      <c r="E524" s="183" t="s">
        <v>5</v>
      </c>
      <c r="F524" s="184" t="s">
        <v>188</v>
      </c>
      <c r="H524" s="183" t="s">
        <v>5</v>
      </c>
      <c r="L524" s="182"/>
      <c r="M524" s="185"/>
      <c r="N524" s="186"/>
      <c r="O524" s="186"/>
      <c r="P524" s="186"/>
      <c r="Q524" s="186"/>
      <c r="R524" s="186"/>
      <c r="S524" s="186"/>
      <c r="T524" s="187"/>
      <c r="AT524" s="183" t="s">
        <v>173</v>
      </c>
      <c r="AU524" s="183" t="s">
        <v>82</v>
      </c>
      <c r="AV524" s="13" t="s">
        <v>80</v>
      </c>
      <c r="AW524" s="13" t="s">
        <v>36</v>
      </c>
      <c r="AX524" s="13" t="s">
        <v>73</v>
      </c>
      <c r="AY524" s="183" t="s">
        <v>149</v>
      </c>
    </row>
    <row r="525" spans="2:65" s="13" customFormat="1">
      <c r="B525" s="182"/>
      <c r="D525" s="173" t="s">
        <v>173</v>
      </c>
      <c r="E525" s="183" t="s">
        <v>5</v>
      </c>
      <c r="F525" s="184" t="s">
        <v>200</v>
      </c>
      <c r="H525" s="183" t="s">
        <v>5</v>
      </c>
      <c r="L525" s="182"/>
      <c r="M525" s="185"/>
      <c r="N525" s="186"/>
      <c r="O525" s="186"/>
      <c r="P525" s="186"/>
      <c r="Q525" s="186"/>
      <c r="R525" s="186"/>
      <c r="S525" s="186"/>
      <c r="T525" s="187"/>
      <c r="AT525" s="183" t="s">
        <v>173</v>
      </c>
      <c r="AU525" s="183" t="s">
        <v>82</v>
      </c>
      <c r="AV525" s="13" t="s">
        <v>80</v>
      </c>
      <c r="AW525" s="13" t="s">
        <v>36</v>
      </c>
      <c r="AX525" s="13" t="s">
        <v>73</v>
      </c>
      <c r="AY525" s="183" t="s">
        <v>149</v>
      </c>
    </row>
    <row r="526" spans="2:65" s="12" customFormat="1">
      <c r="B526" s="172"/>
      <c r="D526" s="173" t="s">
        <v>173</v>
      </c>
      <c r="E526" s="174" t="s">
        <v>5</v>
      </c>
      <c r="F526" s="175" t="s">
        <v>1008</v>
      </c>
      <c r="H526" s="176">
        <v>523.9</v>
      </c>
      <c r="L526" s="172"/>
      <c r="M526" s="177"/>
      <c r="N526" s="178"/>
      <c r="O526" s="178"/>
      <c r="P526" s="178"/>
      <c r="Q526" s="178"/>
      <c r="R526" s="178"/>
      <c r="S526" s="178"/>
      <c r="T526" s="179"/>
      <c r="AT526" s="174" t="s">
        <v>173</v>
      </c>
      <c r="AU526" s="174" t="s">
        <v>82</v>
      </c>
      <c r="AV526" s="12" t="s">
        <v>82</v>
      </c>
      <c r="AW526" s="12" t="s">
        <v>36</v>
      </c>
      <c r="AX526" s="12" t="s">
        <v>73</v>
      </c>
      <c r="AY526" s="174" t="s">
        <v>149</v>
      </c>
    </row>
    <row r="527" spans="2:65" s="12" customFormat="1">
      <c r="B527" s="172"/>
      <c r="D527" s="173" t="s">
        <v>173</v>
      </c>
      <c r="E527" s="174" t="s">
        <v>5</v>
      </c>
      <c r="F527" s="175" t="s">
        <v>1009</v>
      </c>
      <c r="H527" s="176">
        <v>13.9</v>
      </c>
      <c r="L527" s="172"/>
      <c r="M527" s="177"/>
      <c r="N527" s="178"/>
      <c r="O527" s="178"/>
      <c r="P527" s="178"/>
      <c r="Q527" s="178"/>
      <c r="R527" s="178"/>
      <c r="S527" s="178"/>
      <c r="T527" s="179"/>
      <c r="AT527" s="174" t="s">
        <v>173</v>
      </c>
      <c r="AU527" s="174" t="s">
        <v>82</v>
      </c>
      <c r="AV527" s="12" t="s">
        <v>82</v>
      </c>
      <c r="AW527" s="12" t="s">
        <v>36</v>
      </c>
      <c r="AX527" s="12" t="s">
        <v>73</v>
      </c>
      <c r="AY527" s="174" t="s">
        <v>149</v>
      </c>
    </row>
    <row r="528" spans="2:65" s="13" customFormat="1">
      <c r="B528" s="182"/>
      <c r="D528" s="173" t="s">
        <v>173</v>
      </c>
      <c r="E528" s="183" t="s">
        <v>5</v>
      </c>
      <c r="F528" s="184" t="s">
        <v>192</v>
      </c>
      <c r="H528" s="183" t="s">
        <v>5</v>
      </c>
      <c r="L528" s="182"/>
      <c r="M528" s="185"/>
      <c r="N528" s="186"/>
      <c r="O528" s="186"/>
      <c r="P528" s="186"/>
      <c r="Q528" s="186"/>
      <c r="R528" s="186"/>
      <c r="S528" s="186"/>
      <c r="T528" s="187"/>
      <c r="AT528" s="183" t="s">
        <v>173</v>
      </c>
      <c r="AU528" s="183" t="s">
        <v>82</v>
      </c>
      <c r="AV528" s="13" t="s">
        <v>80</v>
      </c>
      <c r="AW528" s="13" t="s">
        <v>36</v>
      </c>
      <c r="AX528" s="13" t="s">
        <v>73</v>
      </c>
      <c r="AY528" s="183" t="s">
        <v>149</v>
      </c>
    </row>
    <row r="529" spans="2:65" s="12" customFormat="1">
      <c r="B529" s="172"/>
      <c r="D529" s="173" t="s">
        <v>173</v>
      </c>
      <c r="E529" s="174" t="s">
        <v>5</v>
      </c>
      <c r="F529" s="175" t="s">
        <v>1010</v>
      </c>
      <c r="H529" s="176">
        <v>63</v>
      </c>
      <c r="L529" s="172"/>
      <c r="M529" s="177"/>
      <c r="N529" s="178"/>
      <c r="O529" s="178"/>
      <c r="P529" s="178"/>
      <c r="Q529" s="178"/>
      <c r="R529" s="178"/>
      <c r="S529" s="178"/>
      <c r="T529" s="179"/>
      <c r="AT529" s="174" t="s">
        <v>173</v>
      </c>
      <c r="AU529" s="174" t="s">
        <v>82</v>
      </c>
      <c r="AV529" s="12" t="s">
        <v>82</v>
      </c>
      <c r="AW529" s="12" t="s">
        <v>36</v>
      </c>
      <c r="AX529" s="12" t="s">
        <v>73</v>
      </c>
      <c r="AY529" s="174" t="s">
        <v>149</v>
      </c>
    </row>
    <row r="530" spans="2:65" s="14" customFormat="1">
      <c r="B530" s="188"/>
      <c r="D530" s="173" t="s">
        <v>173</v>
      </c>
      <c r="E530" s="189" t="s">
        <v>5</v>
      </c>
      <c r="F530" s="190" t="s">
        <v>194</v>
      </c>
      <c r="H530" s="191">
        <v>600.79999999999995</v>
      </c>
      <c r="L530" s="188"/>
      <c r="M530" s="192"/>
      <c r="N530" s="193"/>
      <c r="O530" s="193"/>
      <c r="P530" s="193"/>
      <c r="Q530" s="193"/>
      <c r="R530" s="193"/>
      <c r="S530" s="193"/>
      <c r="T530" s="194"/>
      <c r="AT530" s="189" t="s">
        <v>173</v>
      </c>
      <c r="AU530" s="189" t="s">
        <v>82</v>
      </c>
      <c r="AV530" s="14" t="s">
        <v>156</v>
      </c>
      <c r="AW530" s="14" t="s">
        <v>36</v>
      </c>
      <c r="AX530" s="14" t="s">
        <v>80</v>
      </c>
      <c r="AY530" s="189" t="s">
        <v>149</v>
      </c>
    </row>
    <row r="531" spans="2:65" s="1" customFormat="1" ht="38.25" customHeight="1">
      <c r="B531" s="160"/>
      <c r="C531" s="161" t="s">
        <v>697</v>
      </c>
      <c r="D531" s="161" t="s">
        <v>151</v>
      </c>
      <c r="E531" s="162" t="s">
        <v>728</v>
      </c>
      <c r="F531" s="163" t="s">
        <v>729</v>
      </c>
      <c r="G531" s="164" t="s">
        <v>219</v>
      </c>
      <c r="H531" s="165">
        <v>600.79999999999995</v>
      </c>
      <c r="I531" s="166"/>
      <c r="J531" s="166">
        <f>ROUND(I531*H531,2)</f>
        <v>0</v>
      </c>
      <c r="K531" s="163" t="s">
        <v>155</v>
      </c>
      <c r="L531" s="39"/>
      <c r="M531" s="167" t="s">
        <v>5</v>
      </c>
      <c r="N531" s="168" t="s">
        <v>44</v>
      </c>
      <c r="O531" s="169">
        <v>0.104</v>
      </c>
      <c r="P531" s="169">
        <f>O531*H531</f>
        <v>62.483199999999989</v>
      </c>
      <c r="Q531" s="169">
        <v>3.4000000000000002E-4</v>
      </c>
      <c r="R531" s="169">
        <f>Q531*H531</f>
        <v>0.20427200000000001</v>
      </c>
      <c r="S531" s="169">
        <v>0</v>
      </c>
      <c r="T531" s="170">
        <f>S531*H531</f>
        <v>0</v>
      </c>
      <c r="AR531" s="25" t="s">
        <v>156</v>
      </c>
      <c r="AT531" s="25" t="s">
        <v>151</v>
      </c>
      <c r="AU531" s="25" t="s">
        <v>82</v>
      </c>
      <c r="AY531" s="25" t="s">
        <v>149</v>
      </c>
      <c r="BE531" s="171">
        <f>IF(N531="základní",J531,0)</f>
        <v>0</v>
      </c>
      <c r="BF531" s="171">
        <f>IF(N531="snížená",J531,0)</f>
        <v>0</v>
      </c>
      <c r="BG531" s="171">
        <f>IF(N531="zákl. přenesená",J531,0)</f>
        <v>0</v>
      </c>
      <c r="BH531" s="171">
        <f>IF(N531="sníž. přenesená",J531,0)</f>
        <v>0</v>
      </c>
      <c r="BI531" s="171">
        <f>IF(N531="nulová",J531,0)</f>
        <v>0</v>
      </c>
      <c r="BJ531" s="25" t="s">
        <v>80</v>
      </c>
      <c r="BK531" s="171">
        <f>ROUND(I531*H531,2)</f>
        <v>0</v>
      </c>
      <c r="BL531" s="25" t="s">
        <v>156</v>
      </c>
      <c r="BM531" s="25" t="s">
        <v>1011</v>
      </c>
    </row>
    <row r="532" spans="2:65" s="13" customFormat="1">
      <c r="B532" s="182"/>
      <c r="D532" s="173" t="s">
        <v>173</v>
      </c>
      <c r="E532" s="183" t="s">
        <v>5</v>
      </c>
      <c r="F532" s="184" t="s">
        <v>187</v>
      </c>
      <c r="H532" s="183" t="s">
        <v>5</v>
      </c>
      <c r="L532" s="182"/>
      <c r="M532" s="185"/>
      <c r="N532" s="186"/>
      <c r="O532" s="186"/>
      <c r="P532" s="186"/>
      <c r="Q532" s="186"/>
      <c r="R532" s="186"/>
      <c r="S532" s="186"/>
      <c r="T532" s="187"/>
      <c r="AT532" s="183" t="s">
        <v>173</v>
      </c>
      <c r="AU532" s="183" t="s">
        <v>82</v>
      </c>
      <c r="AV532" s="13" t="s">
        <v>80</v>
      </c>
      <c r="AW532" s="13" t="s">
        <v>36</v>
      </c>
      <c r="AX532" s="13" t="s">
        <v>73</v>
      </c>
      <c r="AY532" s="183" t="s">
        <v>149</v>
      </c>
    </row>
    <row r="533" spans="2:65" s="13" customFormat="1">
      <c r="B533" s="182"/>
      <c r="D533" s="173" t="s">
        <v>173</v>
      </c>
      <c r="E533" s="183" t="s">
        <v>5</v>
      </c>
      <c r="F533" s="184" t="s">
        <v>188</v>
      </c>
      <c r="H533" s="183" t="s">
        <v>5</v>
      </c>
      <c r="L533" s="182"/>
      <c r="M533" s="185"/>
      <c r="N533" s="186"/>
      <c r="O533" s="186"/>
      <c r="P533" s="186"/>
      <c r="Q533" s="186"/>
      <c r="R533" s="186"/>
      <c r="S533" s="186"/>
      <c r="T533" s="187"/>
      <c r="AT533" s="183" t="s">
        <v>173</v>
      </c>
      <c r="AU533" s="183" t="s">
        <v>82</v>
      </c>
      <c r="AV533" s="13" t="s">
        <v>80</v>
      </c>
      <c r="AW533" s="13" t="s">
        <v>36</v>
      </c>
      <c r="AX533" s="13" t="s">
        <v>73</v>
      </c>
      <c r="AY533" s="183" t="s">
        <v>149</v>
      </c>
    </row>
    <row r="534" spans="2:65" s="13" customFormat="1">
      <c r="B534" s="182"/>
      <c r="D534" s="173" t="s">
        <v>173</v>
      </c>
      <c r="E534" s="183" t="s">
        <v>5</v>
      </c>
      <c r="F534" s="184" t="s">
        <v>200</v>
      </c>
      <c r="H534" s="183" t="s">
        <v>5</v>
      </c>
      <c r="L534" s="182"/>
      <c r="M534" s="185"/>
      <c r="N534" s="186"/>
      <c r="O534" s="186"/>
      <c r="P534" s="186"/>
      <c r="Q534" s="186"/>
      <c r="R534" s="186"/>
      <c r="S534" s="186"/>
      <c r="T534" s="187"/>
      <c r="AT534" s="183" t="s">
        <v>173</v>
      </c>
      <c r="AU534" s="183" t="s">
        <v>82</v>
      </c>
      <c r="AV534" s="13" t="s">
        <v>80</v>
      </c>
      <c r="AW534" s="13" t="s">
        <v>36</v>
      </c>
      <c r="AX534" s="13" t="s">
        <v>73</v>
      </c>
      <c r="AY534" s="183" t="s">
        <v>149</v>
      </c>
    </row>
    <row r="535" spans="2:65" s="12" customFormat="1">
      <c r="B535" s="172"/>
      <c r="D535" s="173" t="s">
        <v>173</v>
      </c>
      <c r="E535" s="174" t="s">
        <v>5</v>
      </c>
      <c r="F535" s="175" t="s">
        <v>1008</v>
      </c>
      <c r="H535" s="176">
        <v>523.9</v>
      </c>
      <c r="L535" s="172"/>
      <c r="M535" s="177"/>
      <c r="N535" s="178"/>
      <c r="O535" s="178"/>
      <c r="P535" s="178"/>
      <c r="Q535" s="178"/>
      <c r="R535" s="178"/>
      <c r="S535" s="178"/>
      <c r="T535" s="179"/>
      <c r="AT535" s="174" t="s">
        <v>173</v>
      </c>
      <c r="AU535" s="174" t="s">
        <v>82</v>
      </c>
      <c r="AV535" s="12" t="s">
        <v>82</v>
      </c>
      <c r="AW535" s="12" t="s">
        <v>36</v>
      </c>
      <c r="AX535" s="12" t="s">
        <v>73</v>
      </c>
      <c r="AY535" s="174" t="s">
        <v>149</v>
      </c>
    </row>
    <row r="536" spans="2:65" s="12" customFormat="1">
      <c r="B536" s="172"/>
      <c r="D536" s="173" t="s">
        <v>173</v>
      </c>
      <c r="E536" s="174" t="s">
        <v>5</v>
      </c>
      <c r="F536" s="175" t="s">
        <v>1012</v>
      </c>
      <c r="H536" s="176">
        <v>13.9</v>
      </c>
      <c r="L536" s="172"/>
      <c r="M536" s="177"/>
      <c r="N536" s="178"/>
      <c r="O536" s="178"/>
      <c r="P536" s="178"/>
      <c r="Q536" s="178"/>
      <c r="R536" s="178"/>
      <c r="S536" s="178"/>
      <c r="T536" s="179"/>
      <c r="AT536" s="174" t="s">
        <v>173</v>
      </c>
      <c r="AU536" s="174" t="s">
        <v>82</v>
      </c>
      <c r="AV536" s="12" t="s">
        <v>82</v>
      </c>
      <c r="AW536" s="12" t="s">
        <v>36</v>
      </c>
      <c r="AX536" s="12" t="s">
        <v>73</v>
      </c>
      <c r="AY536" s="174" t="s">
        <v>149</v>
      </c>
    </row>
    <row r="537" spans="2:65" s="13" customFormat="1">
      <c r="B537" s="182"/>
      <c r="D537" s="173" t="s">
        <v>173</v>
      </c>
      <c r="E537" s="183" t="s">
        <v>5</v>
      </c>
      <c r="F537" s="184" t="s">
        <v>192</v>
      </c>
      <c r="H537" s="183" t="s">
        <v>5</v>
      </c>
      <c r="L537" s="182"/>
      <c r="M537" s="185"/>
      <c r="N537" s="186"/>
      <c r="O537" s="186"/>
      <c r="P537" s="186"/>
      <c r="Q537" s="186"/>
      <c r="R537" s="186"/>
      <c r="S537" s="186"/>
      <c r="T537" s="187"/>
      <c r="AT537" s="183" t="s">
        <v>173</v>
      </c>
      <c r="AU537" s="183" t="s">
        <v>82</v>
      </c>
      <c r="AV537" s="13" t="s">
        <v>80</v>
      </c>
      <c r="AW537" s="13" t="s">
        <v>36</v>
      </c>
      <c r="AX537" s="13" t="s">
        <v>73</v>
      </c>
      <c r="AY537" s="183" t="s">
        <v>149</v>
      </c>
    </row>
    <row r="538" spans="2:65" s="12" customFormat="1">
      <c r="B538" s="172"/>
      <c r="D538" s="173" t="s">
        <v>173</v>
      </c>
      <c r="E538" s="174" t="s">
        <v>5</v>
      </c>
      <c r="F538" s="175" t="s">
        <v>1010</v>
      </c>
      <c r="H538" s="176">
        <v>63</v>
      </c>
      <c r="L538" s="172"/>
      <c r="M538" s="177"/>
      <c r="N538" s="178"/>
      <c r="O538" s="178"/>
      <c r="P538" s="178"/>
      <c r="Q538" s="178"/>
      <c r="R538" s="178"/>
      <c r="S538" s="178"/>
      <c r="T538" s="179"/>
      <c r="AT538" s="174" t="s">
        <v>173</v>
      </c>
      <c r="AU538" s="174" t="s">
        <v>82</v>
      </c>
      <c r="AV538" s="12" t="s">
        <v>82</v>
      </c>
      <c r="AW538" s="12" t="s">
        <v>36</v>
      </c>
      <c r="AX538" s="12" t="s">
        <v>73</v>
      </c>
      <c r="AY538" s="174" t="s">
        <v>149</v>
      </c>
    </row>
    <row r="539" spans="2:65" s="14" customFormat="1">
      <c r="B539" s="188"/>
      <c r="D539" s="173" t="s">
        <v>173</v>
      </c>
      <c r="E539" s="189" t="s">
        <v>5</v>
      </c>
      <c r="F539" s="190" t="s">
        <v>194</v>
      </c>
      <c r="H539" s="191">
        <v>600.79999999999995</v>
      </c>
      <c r="L539" s="188"/>
      <c r="M539" s="192"/>
      <c r="N539" s="193"/>
      <c r="O539" s="193"/>
      <c r="P539" s="193"/>
      <c r="Q539" s="193"/>
      <c r="R539" s="193"/>
      <c r="S539" s="193"/>
      <c r="T539" s="194"/>
      <c r="AT539" s="189" t="s">
        <v>173</v>
      </c>
      <c r="AU539" s="189" t="s">
        <v>82</v>
      </c>
      <c r="AV539" s="14" t="s">
        <v>156</v>
      </c>
      <c r="AW539" s="14" t="s">
        <v>36</v>
      </c>
      <c r="AX539" s="14" t="s">
        <v>80</v>
      </c>
      <c r="AY539" s="189" t="s">
        <v>149</v>
      </c>
    </row>
    <row r="540" spans="2:65" s="1" customFormat="1" ht="25.5" customHeight="1">
      <c r="B540" s="160"/>
      <c r="C540" s="161" t="s">
        <v>701</v>
      </c>
      <c r="D540" s="161" t="s">
        <v>151</v>
      </c>
      <c r="E540" s="162" t="s">
        <v>732</v>
      </c>
      <c r="F540" s="163" t="s">
        <v>733</v>
      </c>
      <c r="G540" s="164" t="s">
        <v>219</v>
      </c>
      <c r="H540" s="165">
        <v>600.79999999999995</v>
      </c>
      <c r="I540" s="166"/>
      <c r="J540" s="166">
        <f>ROUND(I540*H540,2)</f>
        <v>0</v>
      </c>
      <c r="K540" s="163" t="s">
        <v>155</v>
      </c>
      <c r="L540" s="39"/>
      <c r="M540" s="167" t="s">
        <v>5</v>
      </c>
      <c r="N540" s="168" t="s">
        <v>44</v>
      </c>
      <c r="O540" s="169">
        <v>0.19600000000000001</v>
      </c>
      <c r="P540" s="169">
        <f>O540*H540</f>
        <v>117.7568</v>
      </c>
      <c r="Q540" s="169">
        <v>0</v>
      </c>
      <c r="R540" s="169">
        <f>Q540*H540</f>
        <v>0</v>
      </c>
      <c r="S540" s="169">
        <v>0</v>
      </c>
      <c r="T540" s="170">
        <f>S540*H540</f>
        <v>0</v>
      </c>
      <c r="AR540" s="25" t="s">
        <v>156</v>
      </c>
      <c r="AT540" s="25" t="s">
        <v>151</v>
      </c>
      <c r="AU540" s="25" t="s">
        <v>82</v>
      </c>
      <c r="AY540" s="25" t="s">
        <v>149</v>
      </c>
      <c r="BE540" s="171">
        <f>IF(N540="základní",J540,0)</f>
        <v>0</v>
      </c>
      <c r="BF540" s="171">
        <f>IF(N540="snížená",J540,0)</f>
        <v>0</v>
      </c>
      <c r="BG540" s="171">
        <f>IF(N540="zákl. přenesená",J540,0)</f>
        <v>0</v>
      </c>
      <c r="BH540" s="171">
        <f>IF(N540="sníž. přenesená",J540,0)</f>
        <v>0</v>
      </c>
      <c r="BI540" s="171">
        <f>IF(N540="nulová",J540,0)</f>
        <v>0</v>
      </c>
      <c r="BJ540" s="25" t="s">
        <v>80</v>
      </c>
      <c r="BK540" s="171">
        <f>ROUND(I540*H540,2)</f>
        <v>0</v>
      </c>
      <c r="BL540" s="25" t="s">
        <v>156</v>
      </c>
      <c r="BM540" s="25" t="s">
        <v>1013</v>
      </c>
    </row>
    <row r="541" spans="2:65" s="13" customFormat="1">
      <c r="B541" s="182"/>
      <c r="D541" s="173" t="s">
        <v>173</v>
      </c>
      <c r="E541" s="183" t="s">
        <v>5</v>
      </c>
      <c r="F541" s="184" t="s">
        <v>187</v>
      </c>
      <c r="H541" s="183" t="s">
        <v>5</v>
      </c>
      <c r="L541" s="182"/>
      <c r="M541" s="185"/>
      <c r="N541" s="186"/>
      <c r="O541" s="186"/>
      <c r="P541" s="186"/>
      <c r="Q541" s="186"/>
      <c r="R541" s="186"/>
      <c r="S541" s="186"/>
      <c r="T541" s="187"/>
      <c r="AT541" s="183" t="s">
        <v>173</v>
      </c>
      <c r="AU541" s="183" t="s">
        <v>82</v>
      </c>
      <c r="AV541" s="13" t="s">
        <v>80</v>
      </c>
      <c r="AW541" s="13" t="s">
        <v>36</v>
      </c>
      <c r="AX541" s="13" t="s">
        <v>73</v>
      </c>
      <c r="AY541" s="183" t="s">
        <v>149</v>
      </c>
    </row>
    <row r="542" spans="2:65" s="13" customFormat="1">
      <c r="B542" s="182"/>
      <c r="D542" s="173" t="s">
        <v>173</v>
      </c>
      <c r="E542" s="183" t="s">
        <v>5</v>
      </c>
      <c r="F542" s="184" t="s">
        <v>188</v>
      </c>
      <c r="H542" s="183" t="s">
        <v>5</v>
      </c>
      <c r="L542" s="182"/>
      <c r="M542" s="185"/>
      <c r="N542" s="186"/>
      <c r="O542" s="186"/>
      <c r="P542" s="186"/>
      <c r="Q542" s="186"/>
      <c r="R542" s="186"/>
      <c r="S542" s="186"/>
      <c r="T542" s="187"/>
      <c r="AT542" s="183" t="s">
        <v>173</v>
      </c>
      <c r="AU542" s="183" t="s">
        <v>82</v>
      </c>
      <c r="AV542" s="13" t="s">
        <v>80</v>
      </c>
      <c r="AW542" s="13" t="s">
        <v>36</v>
      </c>
      <c r="AX542" s="13" t="s">
        <v>73</v>
      </c>
      <c r="AY542" s="183" t="s">
        <v>149</v>
      </c>
    </row>
    <row r="543" spans="2:65" s="13" customFormat="1">
      <c r="B543" s="182"/>
      <c r="D543" s="173" t="s">
        <v>173</v>
      </c>
      <c r="E543" s="183" t="s">
        <v>5</v>
      </c>
      <c r="F543" s="184" t="s">
        <v>200</v>
      </c>
      <c r="H543" s="183" t="s">
        <v>5</v>
      </c>
      <c r="L543" s="182"/>
      <c r="M543" s="185"/>
      <c r="N543" s="186"/>
      <c r="O543" s="186"/>
      <c r="P543" s="186"/>
      <c r="Q543" s="186"/>
      <c r="R543" s="186"/>
      <c r="S543" s="186"/>
      <c r="T543" s="187"/>
      <c r="AT543" s="183" t="s">
        <v>173</v>
      </c>
      <c r="AU543" s="183" t="s">
        <v>82</v>
      </c>
      <c r="AV543" s="13" t="s">
        <v>80</v>
      </c>
      <c r="AW543" s="13" t="s">
        <v>36</v>
      </c>
      <c r="AX543" s="13" t="s">
        <v>73</v>
      </c>
      <c r="AY543" s="183" t="s">
        <v>149</v>
      </c>
    </row>
    <row r="544" spans="2:65" s="12" customFormat="1">
      <c r="B544" s="172"/>
      <c r="D544" s="173" t="s">
        <v>173</v>
      </c>
      <c r="E544" s="174" t="s">
        <v>5</v>
      </c>
      <c r="F544" s="175" t="s">
        <v>1008</v>
      </c>
      <c r="H544" s="176">
        <v>523.9</v>
      </c>
      <c r="L544" s="172"/>
      <c r="M544" s="177"/>
      <c r="N544" s="178"/>
      <c r="O544" s="178"/>
      <c r="P544" s="178"/>
      <c r="Q544" s="178"/>
      <c r="R544" s="178"/>
      <c r="S544" s="178"/>
      <c r="T544" s="179"/>
      <c r="AT544" s="174" t="s">
        <v>173</v>
      </c>
      <c r="AU544" s="174" t="s">
        <v>82</v>
      </c>
      <c r="AV544" s="12" t="s">
        <v>82</v>
      </c>
      <c r="AW544" s="12" t="s">
        <v>36</v>
      </c>
      <c r="AX544" s="12" t="s">
        <v>73</v>
      </c>
      <c r="AY544" s="174" t="s">
        <v>149</v>
      </c>
    </row>
    <row r="545" spans="2:65" s="12" customFormat="1">
      <c r="B545" s="172"/>
      <c r="D545" s="173" t="s">
        <v>173</v>
      </c>
      <c r="E545" s="174" t="s">
        <v>5</v>
      </c>
      <c r="F545" s="175" t="s">
        <v>1012</v>
      </c>
      <c r="H545" s="176">
        <v>13.9</v>
      </c>
      <c r="L545" s="172"/>
      <c r="M545" s="177"/>
      <c r="N545" s="178"/>
      <c r="O545" s="178"/>
      <c r="P545" s="178"/>
      <c r="Q545" s="178"/>
      <c r="R545" s="178"/>
      <c r="S545" s="178"/>
      <c r="T545" s="179"/>
      <c r="AT545" s="174" t="s">
        <v>173</v>
      </c>
      <c r="AU545" s="174" t="s">
        <v>82</v>
      </c>
      <c r="AV545" s="12" t="s">
        <v>82</v>
      </c>
      <c r="AW545" s="12" t="s">
        <v>36</v>
      </c>
      <c r="AX545" s="12" t="s">
        <v>73</v>
      </c>
      <c r="AY545" s="174" t="s">
        <v>149</v>
      </c>
    </row>
    <row r="546" spans="2:65" s="13" customFormat="1">
      <c r="B546" s="182"/>
      <c r="D546" s="173" t="s">
        <v>173</v>
      </c>
      <c r="E546" s="183" t="s">
        <v>5</v>
      </c>
      <c r="F546" s="184" t="s">
        <v>192</v>
      </c>
      <c r="H546" s="183" t="s">
        <v>5</v>
      </c>
      <c r="L546" s="182"/>
      <c r="M546" s="185"/>
      <c r="N546" s="186"/>
      <c r="O546" s="186"/>
      <c r="P546" s="186"/>
      <c r="Q546" s="186"/>
      <c r="R546" s="186"/>
      <c r="S546" s="186"/>
      <c r="T546" s="187"/>
      <c r="AT546" s="183" t="s">
        <v>173</v>
      </c>
      <c r="AU546" s="183" t="s">
        <v>82</v>
      </c>
      <c r="AV546" s="13" t="s">
        <v>80</v>
      </c>
      <c r="AW546" s="13" t="s">
        <v>36</v>
      </c>
      <c r="AX546" s="13" t="s">
        <v>73</v>
      </c>
      <c r="AY546" s="183" t="s">
        <v>149</v>
      </c>
    </row>
    <row r="547" spans="2:65" s="12" customFormat="1">
      <c r="B547" s="172"/>
      <c r="D547" s="173" t="s">
        <v>173</v>
      </c>
      <c r="E547" s="174" t="s">
        <v>5</v>
      </c>
      <c r="F547" s="175" t="s">
        <v>1010</v>
      </c>
      <c r="H547" s="176">
        <v>63</v>
      </c>
      <c r="L547" s="172"/>
      <c r="M547" s="177"/>
      <c r="N547" s="178"/>
      <c r="O547" s="178"/>
      <c r="P547" s="178"/>
      <c r="Q547" s="178"/>
      <c r="R547" s="178"/>
      <c r="S547" s="178"/>
      <c r="T547" s="179"/>
      <c r="AT547" s="174" t="s">
        <v>173</v>
      </c>
      <c r="AU547" s="174" t="s">
        <v>82</v>
      </c>
      <c r="AV547" s="12" t="s">
        <v>82</v>
      </c>
      <c r="AW547" s="12" t="s">
        <v>36</v>
      </c>
      <c r="AX547" s="12" t="s">
        <v>73</v>
      </c>
      <c r="AY547" s="174" t="s">
        <v>149</v>
      </c>
    </row>
    <row r="548" spans="2:65" s="14" customFormat="1">
      <c r="B548" s="188"/>
      <c r="D548" s="173" t="s">
        <v>173</v>
      </c>
      <c r="E548" s="189" t="s">
        <v>5</v>
      </c>
      <c r="F548" s="190" t="s">
        <v>194</v>
      </c>
      <c r="H548" s="191">
        <v>600.79999999999995</v>
      </c>
      <c r="L548" s="188"/>
      <c r="M548" s="192"/>
      <c r="N548" s="193"/>
      <c r="O548" s="193"/>
      <c r="P548" s="193"/>
      <c r="Q548" s="193"/>
      <c r="R548" s="193"/>
      <c r="S548" s="193"/>
      <c r="T548" s="194"/>
      <c r="AT548" s="189" t="s">
        <v>173</v>
      </c>
      <c r="AU548" s="189" t="s">
        <v>82</v>
      </c>
      <c r="AV548" s="14" t="s">
        <v>156</v>
      </c>
      <c r="AW548" s="14" t="s">
        <v>36</v>
      </c>
      <c r="AX548" s="14" t="s">
        <v>80</v>
      </c>
      <c r="AY548" s="189" t="s">
        <v>149</v>
      </c>
    </row>
    <row r="549" spans="2:65" s="1" customFormat="1" ht="25.5" customHeight="1">
      <c r="B549" s="160"/>
      <c r="C549" s="161" t="s">
        <v>706</v>
      </c>
      <c r="D549" s="161" t="s">
        <v>151</v>
      </c>
      <c r="E549" s="162" t="s">
        <v>736</v>
      </c>
      <c r="F549" s="163" t="s">
        <v>737</v>
      </c>
      <c r="G549" s="164" t="s">
        <v>219</v>
      </c>
      <c r="H549" s="165">
        <v>0.15</v>
      </c>
      <c r="I549" s="166"/>
      <c r="J549" s="166">
        <f>ROUND(I549*H549,2)</f>
        <v>0</v>
      </c>
      <c r="K549" s="163" t="s">
        <v>155</v>
      </c>
      <c r="L549" s="39"/>
      <c r="M549" s="167" t="s">
        <v>5</v>
      </c>
      <c r="N549" s="168" t="s">
        <v>44</v>
      </c>
      <c r="O549" s="169">
        <v>2.6</v>
      </c>
      <c r="P549" s="169">
        <f>O549*H549</f>
        <v>0.39</v>
      </c>
      <c r="Q549" s="169">
        <v>2.82E-3</v>
      </c>
      <c r="R549" s="169">
        <f>Q549*H549</f>
        <v>4.2299999999999998E-4</v>
      </c>
      <c r="S549" s="169">
        <v>0.10100000000000001</v>
      </c>
      <c r="T549" s="170">
        <f>S549*H549</f>
        <v>1.515E-2</v>
      </c>
      <c r="AR549" s="25" t="s">
        <v>156</v>
      </c>
      <c r="AT549" s="25" t="s">
        <v>151</v>
      </c>
      <c r="AU549" s="25" t="s">
        <v>82</v>
      </c>
      <c r="AY549" s="25" t="s">
        <v>149</v>
      </c>
      <c r="BE549" s="171">
        <f>IF(N549="základní",J549,0)</f>
        <v>0</v>
      </c>
      <c r="BF549" s="171">
        <f>IF(N549="snížená",J549,0)</f>
        <v>0</v>
      </c>
      <c r="BG549" s="171">
        <f>IF(N549="zákl. přenesená",J549,0)</f>
        <v>0</v>
      </c>
      <c r="BH549" s="171">
        <f>IF(N549="sníž. přenesená",J549,0)</f>
        <v>0</v>
      </c>
      <c r="BI549" s="171">
        <f>IF(N549="nulová",J549,0)</f>
        <v>0</v>
      </c>
      <c r="BJ549" s="25" t="s">
        <v>80</v>
      </c>
      <c r="BK549" s="171">
        <f>ROUND(I549*H549,2)</f>
        <v>0</v>
      </c>
      <c r="BL549" s="25" t="s">
        <v>156</v>
      </c>
      <c r="BM549" s="25" t="s">
        <v>1014</v>
      </c>
    </row>
    <row r="550" spans="2:65" s="12" customFormat="1">
      <c r="B550" s="172"/>
      <c r="D550" s="173" t="s">
        <v>173</v>
      </c>
      <c r="E550" s="174" t="s">
        <v>5</v>
      </c>
      <c r="F550" s="175" t="s">
        <v>1015</v>
      </c>
      <c r="H550" s="176">
        <v>0.15</v>
      </c>
      <c r="L550" s="172"/>
      <c r="M550" s="177"/>
      <c r="N550" s="178"/>
      <c r="O550" s="178"/>
      <c r="P550" s="178"/>
      <c r="Q550" s="178"/>
      <c r="R550" s="178"/>
      <c r="S550" s="178"/>
      <c r="T550" s="179"/>
      <c r="AT550" s="174" t="s">
        <v>173</v>
      </c>
      <c r="AU550" s="174" t="s">
        <v>82</v>
      </c>
      <c r="AV550" s="12" t="s">
        <v>82</v>
      </c>
      <c r="AW550" s="12" t="s">
        <v>36</v>
      </c>
      <c r="AX550" s="12" t="s">
        <v>80</v>
      </c>
      <c r="AY550" s="174" t="s">
        <v>149</v>
      </c>
    </row>
    <row r="551" spans="2:65" s="1" customFormat="1" ht="51" customHeight="1">
      <c r="B551" s="160"/>
      <c r="C551" s="161" t="s">
        <v>710</v>
      </c>
      <c r="D551" s="161" t="s">
        <v>151</v>
      </c>
      <c r="E551" s="162" t="s">
        <v>741</v>
      </c>
      <c r="F551" s="163" t="s">
        <v>742</v>
      </c>
      <c r="G551" s="164" t="s">
        <v>219</v>
      </c>
      <c r="H551" s="165">
        <v>8</v>
      </c>
      <c r="I551" s="166"/>
      <c r="J551" s="166">
        <f>ROUND(I551*H551,2)</f>
        <v>0</v>
      </c>
      <c r="K551" s="163" t="s">
        <v>155</v>
      </c>
      <c r="L551" s="39"/>
      <c r="M551" s="167" t="s">
        <v>5</v>
      </c>
      <c r="N551" s="168" t="s">
        <v>44</v>
      </c>
      <c r="O551" s="169">
        <v>0.124</v>
      </c>
      <c r="P551" s="169">
        <f>O551*H551</f>
        <v>0.99199999999999999</v>
      </c>
      <c r="Q551" s="169">
        <v>0</v>
      </c>
      <c r="R551" s="169">
        <f>Q551*H551</f>
        <v>0</v>
      </c>
      <c r="S551" s="169">
        <v>0</v>
      </c>
      <c r="T551" s="170">
        <f>S551*H551</f>
        <v>0</v>
      </c>
      <c r="AR551" s="25" t="s">
        <v>156</v>
      </c>
      <c r="AT551" s="25" t="s">
        <v>151</v>
      </c>
      <c r="AU551" s="25" t="s">
        <v>82</v>
      </c>
      <c r="AY551" s="25" t="s">
        <v>149</v>
      </c>
      <c r="BE551" s="171">
        <f>IF(N551="základní",J551,0)</f>
        <v>0</v>
      </c>
      <c r="BF551" s="171">
        <f>IF(N551="snížená",J551,0)</f>
        <v>0</v>
      </c>
      <c r="BG551" s="171">
        <f>IF(N551="zákl. přenesená",J551,0)</f>
        <v>0</v>
      </c>
      <c r="BH551" s="171">
        <f>IF(N551="sníž. přenesená",J551,0)</f>
        <v>0</v>
      </c>
      <c r="BI551" s="171">
        <f>IF(N551="nulová",J551,0)</f>
        <v>0</v>
      </c>
      <c r="BJ551" s="25" t="s">
        <v>80</v>
      </c>
      <c r="BK551" s="171">
        <f>ROUND(I551*H551,2)</f>
        <v>0</v>
      </c>
      <c r="BL551" s="25" t="s">
        <v>156</v>
      </c>
      <c r="BM551" s="25" t="s">
        <v>1016</v>
      </c>
    </row>
    <row r="552" spans="2:65" s="13" customFormat="1">
      <c r="B552" s="182"/>
      <c r="D552" s="173" t="s">
        <v>173</v>
      </c>
      <c r="E552" s="183" t="s">
        <v>5</v>
      </c>
      <c r="F552" s="184" t="s">
        <v>744</v>
      </c>
      <c r="H552" s="183" t="s">
        <v>5</v>
      </c>
      <c r="L552" s="182"/>
      <c r="M552" s="185"/>
      <c r="N552" s="186"/>
      <c r="O552" s="186"/>
      <c r="P552" s="186"/>
      <c r="Q552" s="186"/>
      <c r="R552" s="186"/>
      <c r="S552" s="186"/>
      <c r="T552" s="187"/>
      <c r="AT552" s="183" t="s">
        <v>173</v>
      </c>
      <c r="AU552" s="183" t="s">
        <v>82</v>
      </c>
      <c r="AV552" s="13" t="s">
        <v>80</v>
      </c>
      <c r="AW552" s="13" t="s">
        <v>36</v>
      </c>
      <c r="AX552" s="13" t="s">
        <v>73</v>
      </c>
      <c r="AY552" s="183" t="s">
        <v>149</v>
      </c>
    </row>
    <row r="553" spans="2:65" s="12" customFormat="1">
      <c r="B553" s="172"/>
      <c r="D553" s="173" t="s">
        <v>173</v>
      </c>
      <c r="E553" s="174" t="s">
        <v>5</v>
      </c>
      <c r="F553" s="175" t="s">
        <v>1006</v>
      </c>
      <c r="H553" s="176">
        <v>8</v>
      </c>
      <c r="L553" s="172"/>
      <c r="M553" s="177"/>
      <c r="N553" s="178"/>
      <c r="O553" s="178"/>
      <c r="P553" s="178"/>
      <c r="Q553" s="178"/>
      <c r="R553" s="178"/>
      <c r="S553" s="178"/>
      <c r="T553" s="179"/>
      <c r="AT553" s="174" t="s">
        <v>173</v>
      </c>
      <c r="AU553" s="174" t="s">
        <v>82</v>
      </c>
      <c r="AV553" s="12" t="s">
        <v>82</v>
      </c>
      <c r="AW553" s="12" t="s">
        <v>36</v>
      </c>
      <c r="AX553" s="12" t="s">
        <v>80</v>
      </c>
      <c r="AY553" s="174" t="s">
        <v>149</v>
      </c>
    </row>
    <row r="554" spans="2:65" s="11" customFormat="1" ht="29.85" customHeight="1">
      <c r="B554" s="148"/>
      <c r="D554" s="149" t="s">
        <v>72</v>
      </c>
      <c r="E554" s="158" t="s">
        <v>745</v>
      </c>
      <c r="F554" s="158" t="s">
        <v>746</v>
      </c>
      <c r="J554" s="159">
        <f>BK554</f>
        <v>0</v>
      </c>
      <c r="L554" s="148"/>
      <c r="M554" s="152"/>
      <c r="N554" s="153"/>
      <c r="O554" s="153"/>
      <c r="P554" s="154">
        <f>SUM(P555:P597)</f>
        <v>60.599061000000006</v>
      </c>
      <c r="Q554" s="153"/>
      <c r="R554" s="154">
        <f>SUM(R555:R597)</f>
        <v>0</v>
      </c>
      <c r="S554" s="153"/>
      <c r="T554" s="155">
        <f>SUM(T555:T597)</f>
        <v>0</v>
      </c>
      <c r="AR554" s="149" t="s">
        <v>80</v>
      </c>
      <c r="AT554" s="156" t="s">
        <v>72</v>
      </c>
      <c r="AU554" s="156" t="s">
        <v>80</v>
      </c>
      <c r="AY554" s="149" t="s">
        <v>149</v>
      </c>
      <c r="BK554" s="157">
        <f>SUM(BK555:BK597)</f>
        <v>0</v>
      </c>
    </row>
    <row r="555" spans="2:65" s="1" customFormat="1" ht="25.5" customHeight="1">
      <c r="B555" s="160"/>
      <c r="C555" s="161" t="s">
        <v>715</v>
      </c>
      <c r="D555" s="161" t="s">
        <v>151</v>
      </c>
      <c r="E555" s="162" t="s">
        <v>748</v>
      </c>
      <c r="F555" s="163" t="s">
        <v>749</v>
      </c>
      <c r="G555" s="164" t="s">
        <v>400</v>
      </c>
      <c r="H555" s="165">
        <v>566.75800000000004</v>
      </c>
      <c r="I555" s="166"/>
      <c r="J555" s="166">
        <f>ROUND(I555*H555,2)</f>
        <v>0</v>
      </c>
      <c r="K555" s="163" t="s">
        <v>155</v>
      </c>
      <c r="L555" s="39"/>
      <c r="M555" s="167" t="s">
        <v>5</v>
      </c>
      <c r="N555" s="168" t="s">
        <v>44</v>
      </c>
      <c r="O555" s="169">
        <v>0.03</v>
      </c>
      <c r="P555" s="169">
        <f>O555*H555</f>
        <v>17.002739999999999</v>
      </c>
      <c r="Q555" s="169">
        <v>0</v>
      </c>
      <c r="R555" s="169">
        <f>Q555*H555</f>
        <v>0</v>
      </c>
      <c r="S555" s="169">
        <v>0</v>
      </c>
      <c r="T555" s="170">
        <f>S555*H555</f>
        <v>0</v>
      </c>
      <c r="AR555" s="25" t="s">
        <v>156</v>
      </c>
      <c r="AT555" s="25" t="s">
        <v>151</v>
      </c>
      <c r="AU555" s="25" t="s">
        <v>82</v>
      </c>
      <c r="AY555" s="25" t="s">
        <v>149</v>
      </c>
      <c r="BE555" s="171">
        <f>IF(N555="základní",J555,0)</f>
        <v>0</v>
      </c>
      <c r="BF555" s="171">
        <f>IF(N555="snížená",J555,0)</f>
        <v>0</v>
      </c>
      <c r="BG555" s="171">
        <f>IF(N555="zákl. přenesená",J555,0)</f>
        <v>0</v>
      </c>
      <c r="BH555" s="171">
        <f>IF(N555="sníž. přenesená",J555,0)</f>
        <v>0</v>
      </c>
      <c r="BI555" s="171">
        <f>IF(N555="nulová",J555,0)</f>
        <v>0</v>
      </c>
      <c r="BJ555" s="25" t="s">
        <v>80</v>
      </c>
      <c r="BK555" s="171">
        <f>ROUND(I555*H555,2)</f>
        <v>0</v>
      </c>
      <c r="BL555" s="25" t="s">
        <v>156</v>
      </c>
      <c r="BM555" s="25" t="s">
        <v>1017</v>
      </c>
    </row>
    <row r="556" spans="2:65" s="13" customFormat="1">
      <c r="B556" s="182"/>
      <c r="D556" s="173" t="s">
        <v>173</v>
      </c>
      <c r="E556" s="183" t="s">
        <v>5</v>
      </c>
      <c r="F556" s="184" t="s">
        <v>751</v>
      </c>
      <c r="H556" s="183" t="s">
        <v>5</v>
      </c>
      <c r="L556" s="182"/>
      <c r="M556" s="185"/>
      <c r="N556" s="186"/>
      <c r="O556" s="186"/>
      <c r="P556" s="186"/>
      <c r="Q556" s="186"/>
      <c r="R556" s="186"/>
      <c r="S556" s="186"/>
      <c r="T556" s="187"/>
      <c r="AT556" s="183" t="s">
        <v>173</v>
      </c>
      <c r="AU556" s="183" t="s">
        <v>82</v>
      </c>
      <c r="AV556" s="13" t="s">
        <v>80</v>
      </c>
      <c r="AW556" s="13" t="s">
        <v>36</v>
      </c>
      <c r="AX556" s="13" t="s">
        <v>73</v>
      </c>
      <c r="AY556" s="183" t="s">
        <v>149</v>
      </c>
    </row>
    <row r="557" spans="2:65" s="13" customFormat="1">
      <c r="B557" s="182"/>
      <c r="D557" s="173" t="s">
        <v>173</v>
      </c>
      <c r="E557" s="183" t="s">
        <v>5</v>
      </c>
      <c r="F557" s="184" t="s">
        <v>190</v>
      </c>
      <c r="H557" s="183" t="s">
        <v>5</v>
      </c>
      <c r="L557" s="182"/>
      <c r="M557" s="185"/>
      <c r="N557" s="186"/>
      <c r="O557" s="186"/>
      <c r="P557" s="186"/>
      <c r="Q557" s="186"/>
      <c r="R557" s="186"/>
      <c r="S557" s="186"/>
      <c r="T557" s="187"/>
      <c r="AT557" s="183" t="s">
        <v>173</v>
      </c>
      <c r="AU557" s="183" t="s">
        <v>82</v>
      </c>
      <c r="AV557" s="13" t="s">
        <v>80</v>
      </c>
      <c r="AW557" s="13" t="s">
        <v>36</v>
      </c>
      <c r="AX557" s="13" t="s">
        <v>73</v>
      </c>
      <c r="AY557" s="183" t="s">
        <v>149</v>
      </c>
    </row>
    <row r="558" spans="2:65" s="12" customFormat="1">
      <c r="B558" s="172"/>
      <c r="D558" s="173" t="s">
        <v>173</v>
      </c>
      <c r="E558" s="174" t="s">
        <v>5</v>
      </c>
      <c r="F558" s="175" t="s">
        <v>1018</v>
      </c>
      <c r="H558" s="176">
        <v>167.09200000000001</v>
      </c>
      <c r="L558" s="172"/>
      <c r="M558" s="177"/>
      <c r="N558" s="178"/>
      <c r="O558" s="178"/>
      <c r="P558" s="178"/>
      <c r="Q558" s="178"/>
      <c r="R558" s="178"/>
      <c r="S558" s="178"/>
      <c r="T558" s="179"/>
      <c r="AT558" s="174" t="s">
        <v>173</v>
      </c>
      <c r="AU558" s="174" t="s">
        <v>82</v>
      </c>
      <c r="AV558" s="12" t="s">
        <v>82</v>
      </c>
      <c r="AW558" s="12" t="s">
        <v>36</v>
      </c>
      <c r="AX558" s="12" t="s">
        <v>73</v>
      </c>
      <c r="AY558" s="174" t="s">
        <v>149</v>
      </c>
    </row>
    <row r="559" spans="2:65" s="12" customFormat="1">
      <c r="B559" s="172"/>
      <c r="D559" s="173" t="s">
        <v>173</v>
      </c>
      <c r="E559" s="174" t="s">
        <v>5</v>
      </c>
      <c r="F559" s="175" t="s">
        <v>1019</v>
      </c>
      <c r="H559" s="176">
        <v>4.4340000000000002</v>
      </c>
      <c r="L559" s="172"/>
      <c r="M559" s="177"/>
      <c r="N559" s="178"/>
      <c r="O559" s="178"/>
      <c r="P559" s="178"/>
      <c r="Q559" s="178"/>
      <c r="R559" s="178"/>
      <c r="S559" s="178"/>
      <c r="T559" s="179"/>
      <c r="AT559" s="174" t="s">
        <v>173</v>
      </c>
      <c r="AU559" s="174" t="s">
        <v>82</v>
      </c>
      <c r="AV559" s="12" t="s">
        <v>82</v>
      </c>
      <c r="AW559" s="12" t="s">
        <v>36</v>
      </c>
      <c r="AX559" s="12" t="s">
        <v>73</v>
      </c>
      <c r="AY559" s="174" t="s">
        <v>149</v>
      </c>
    </row>
    <row r="560" spans="2:65" s="13" customFormat="1">
      <c r="B560" s="182"/>
      <c r="D560" s="173" t="s">
        <v>173</v>
      </c>
      <c r="E560" s="183" t="s">
        <v>5</v>
      </c>
      <c r="F560" s="184" t="s">
        <v>192</v>
      </c>
      <c r="H560" s="183" t="s">
        <v>5</v>
      </c>
      <c r="L560" s="182"/>
      <c r="M560" s="185"/>
      <c r="N560" s="186"/>
      <c r="O560" s="186"/>
      <c r="P560" s="186"/>
      <c r="Q560" s="186"/>
      <c r="R560" s="186"/>
      <c r="S560" s="186"/>
      <c r="T560" s="187"/>
      <c r="AT560" s="183" t="s">
        <v>173</v>
      </c>
      <c r="AU560" s="183" t="s">
        <v>82</v>
      </c>
      <c r="AV560" s="13" t="s">
        <v>80</v>
      </c>
      <c r="AW560" s="13" t="s">
        <v>36</v>
      </c>
      <c r="AX560" s="13" t="s">
        <v>73</v>
      </c>
      <c r="AY560" s="183" t="s">
        <v>149</v>
      </c>
    </row>
    <row r="561" spans="2:65" s="12" customFormat="1">
      <c r="B561" s="172"/>
      <c r="D561" s="173" t="s">
        <v>173</v>
      </c>
      <c r="E561" s="174" t="s">
        <v>5</v>
      </c>
      <c r="F561" s="175" t="s">
        <v>1020</v>
      </c>
      <c r="H561" s="176">
        <v>20.097000000000001</v>
      </c>
      <c r="L561" s="172"/>
      <c r="M561" s="177"/>
      <c r="N561" s="178"/>
      <c r="O561" s="178"/>
      <c r="P561" s="178"/>
      <c r="Q561" s="178"/>
      <c r="R561" s="178"/>
      <c r="S561" s="178"/>
      <c r="T561" s="179"/>
      <c r="AT561" s="174" t="s">
        <v>173</v>
      </c>
      <c r="AU561" s="174" t="s">
        <v>82</v>
      </c>
      <c r="AV561" s="12" t="s">
        <v>82</v>
      </c>
      <c r="AW561" s="12" t="s">
        <v>36</v>
      </c>
      <c r="AX561" s="12" t="s">
        <v>73</v>
      </c>
      <c r="AY561" s="174" t="s">
        <v>149</v>
      </c>
    </row>
    <row r="562" spans="2:65" s="12" customFormat="1">
      <c r="B562" s="172"/>
      <c r="D562" s="173" t="s">
        <v>173</v>
      </c>
      <c r="E562" s="174" t="s">
        <v>5</v>
      </c>
      <c r="F562" s="175" t="s">
        <v>1021</v>
      </c>
      <c r="H562" s="176">
        <v>5.742</v>
      </c>
      <c r="L562" s="172"/>
      <c r="M562" s="177"/>
      <c r="N562" s="178"/>
      <c r="O562" s="178"/>
      <c r="P562" s="178"/>
      <c r="Q562" s="178"/>
      <c r="R562" s="178"/>
      <c r="S562" s="178"/>
      <c r="T562" s="179"/>
      <c r="AT562" s="174" t="s">
        <v>173</v>
      </c>
      <c r="AU562" s="174" t="s">
        <v>82</v>
      </c>
      <c r="AV562" s="12" t="s">
        <v>82</v>
      </c>
      <c r="AW562" s="12" t="s">
        <v>36</v>
      </c>
      <c r="AX562" s="12" t="s">
        <v>73</v>
      </c>
      <c r="AY562" s="174" t="s">
        <v>149</v>
      </c>
    </row>
    <row r="563" spans="2:65" s="15" customFormat="1">
      <c r="B563" s="195"/>
      <c r="D563" s="173" t="s">
        <v>173</v>
      </c>
      <c r="E563" s="196" t="s">
        <v>5</v>
      </c>
      <c r="F563" s="197" t="s">
        <v>284</v>
      </c>
      <c r="H563" s="198">
        <v>197.36500000000001</v>
      </c>
      <c r="L563" s="195"/>
      <c r="M563" s="199"/>
      <c r="N563" s="200"/>
      <c r="O563" s="200"/>
      <c r="P563" s="200"/>
      <c r="Q563" s="200"/>
      <c r="R563" s="200"/>
      <c r="S563" s="200"/>
      <c r="T563" s="201"/>
      <c r="AT563" s="196" t="s">
        <v>173</v>
      </c>
      <c r="AU563" s="196" t="s">
        <v>82</v>
      </c>
      <c r="AV563" s="15" t="s">
        <v>161</v>
      </c>
      <c r="AW563" s="15" t="s">
        <v>36</v>
      </c>
      <c r="AX563" s="15" t="s">
        <v>73</v>
      </c>
      <c r="AY563" s="196" t="s">
        <v>149</v>
      </c>
    </row>
    <row r="564" spans="2:65" s="13" customFormat="1">
      <c r="B564" s="182"/>
      <c r="D564" s="173" t="s">
        <v>173</v>
      </c>
      <c r="E564" s="183" t="s">
        <v>5</v>
      </c>
      <c r="F564" s="184" t="s">
        <v>754</v>
      </c>
      <c r="H564" s="183" t="s">
        <v>5</v>
      </c>
      <c r="L564" s="182"/>
      <c r="M564" s="185"/>
      <c r="N564" s="186"/>
      <c r="O564" s="186"/>
      <c r="P564" s="186"/>
      <c r="Q564" s="186"/>
      <c r="R564" s="186"/>
      <c r="S564" s="186"/>
      <c r="T564" s="187"/>
      <c r="AT564" s="183" t="s">
        <v>173</v>
      </c>
      <c r="AU564" s="183" t="s">
        <v>82</v>
      </c>
      <c r="AV564" s="13" t="s">
        <v>80</v>
      </c>
      <c r="AW564" s="13" t="s">
        <v>36</v>
      </c>
      <c r="AX564" s="13" t="s">
        <v>73</v>
      </c>
      <c r="AY564" s="183" t="s">
        <v>149</v>
      </c>
    </row>
    <row r="565" spans="2:65" s="12" customFormat="1">
      <c r="B565" s="172"/>
      <c r="D565" s="173" t="s">
        <v>173</v>
      </c>
      <c r="E565" s="174" t="s">
        <v>5</v>
      </c>
      <c r="F565" s="175" t="s">
        <v>1022</v>
      </c>
      <c r="H565" s="176">
        <v>197.36500000000001</v>
      </c>
      <c r="L565" s="172"/>
      <c r="M565" s="177"/>
      <c r="N565" s="178"/>
      <c r="O565" s="178"/>
      <c r="P565" s="178"/>
      <c r="Q565" s="178"/>
      <c r="R565" s="178"/>
      <c r="S565" s="178"/>
      <c r="T565" s="179"/>
      <c r="AT565" s="174" t="s">
        <v>173</v>
      </c>
      <c r="AU565" s="174" t="s">
        <v>82</v>
      </c>
      <c r="AV565" s="12" t="s">
        <v>82</v>
      </c>
      <c r="AW565" s="12" t="s">
        <v>36</v>
      </c>
      <c r="AX565" s="12" t="s">
        <v>73</v>
      </c>
      <c r="AY565" s="174" t="s">
        <v>149</v>
      </c>
    </row>
    <row r="566" spans="2:65" s="12" customFormat="1">
      <c r="B566" s="172"/>
      <c r="D566" s="173" t="s">
        <v>173</v>
      </c>
      <c r="E566" s="174" t="s">
        <v>5</v>
      </c>
      <c r="F566" s="175" t="s">
        <v>1023</v>
      </c>
      <c r="H566" s="176">
        <v>123.11799999999999</v>
      </c>
      <c r="L566" s="172"/>
      <c r="M566" s="177"/>
      <c r="N566" s="178"/>
      <c r="O566" s="178"/>
      <c r="P566" s="178"/>
      <c r="Q566" s="178"/>
      <c r="R566" s="178"/>
      <c r="S566" s="178"/>
      <c r="T566" s="179"/>
      <c r="AT566" s="174" t="s">
        <v>173</v>
      </c>
      <c r="AU566" s="174" t="s">
        <v>82</v>
      </c>
      <c r="AV566" s="12" t="s">
        <v>82</v>
      </c>
      <c r="AW566" s="12" t="s">
        <v>36</v>
      </c>
      <c r="AX566" s="12" t="s">
        <v>73</v>
      </c>
      <c r="AY566" s="174" t="s">
        <v>149</v>
      </c>
    </row>
    <row r="567" spans="2:65" s="12" customFormat="1">
      <c r="B567" s="172"/>
      <c r="D567" s="173" t="s">
        <v>173</v>
      </c>
      <c r="E567" s="174" t="s">
        <v>5</v>
      </c>
      <c r="F567" s="175" t="s">
        <v>1024</v>
      </c>
      <c r="H567" s="176">
        <v>48.91</v>
      </c>
      <c r="L567" s="172"/>
      <c r="M567" s="177"/>
      <c r="N567" s="178"/>
      <c r="O567" s="178"/>
      <c r="P567" s="178"/>
      <c r="Q567" s="178"/>
      <c r="R567" s="178"/>
      <c r="S567" s="178"/>
      <c r="T567" s="179"/>
      <c r="AT567" s="174" t="s">
        <v>173</v>
      </c>
      <c r="AU567" s="174" t="s">
        <v>82</v>
      </c>
      <c r="AV567" s="12" t="s">
        <v>82</v>
      </c>
      <c r="AW567" s="12" t="s">
        <v>36</v>
      </c>
      <c r="AX567" s="12" t="s">
        <v>73</v>
      </c>
      <c r="AY567" s="174" t="s">
        <v>149</v>
      </c>
    </row>
    <row r="568" spans="2:65" s="14" customFormat="1">
      <c r="B568" s="188"/>
      <c r="D568" s="173" t="s">
        <v>173</v>
      </c>
      <c r="E568" s="189" t="s">
        <v>5</v>
      </c>
      <c r="F568" s="190" t="s">
        <v>194</v>
      </c>
      <c r="H568" s="191">
        <v>566.75800000000004</v>
      </c>
      <c r="L568" s="188"/>
      <c r="M568" s="192"/>
      <c r="N568" s="193"/>
      <c r="O568" s="193"/>
      <c r="P568" s="193"/>
      <c r="Q568" s="193"/>
      <c r="R568" s="193"/>
      <c r="S568" s="193"/>
      <c r="T568" s="194"/>
      <c r="AT568" s="189" t="s">
        <v>173</v>
      </c>
      <c r="AU568" s="189" t="s">
        <v>82</v>
      </c>
      <c r="AV568" s="14" t="s">
        <v>156</v>
      </c>
      <c r="AW568" s="14" t="s">
        <v>36</v>
      </c>
      <c r="AX568" s="14" t="s">
        <v>80</v>
      </c>
      <c r="AY568" s="189" t="s">
        <v>149</v>
      </c>
    </row>
    <row r="569" spans="2:65" s="1" customFormat="1" ht="25.5" customHeight="1">
      <c r="B569" s="160"/>
      <c r="C569" s="161" t="s">
        <v>721</v>
      </c>
      <c r="D569" s="161" t="s">
        <v>151</v>
      </c>
      <c r="E569" s="162" t="s">
        <v>759</v>
      </c>
      <c r="F569" s="163" t="s">
        <v>760</v>
      </c>
      <c r="G569" s="164" t="s">
        <v>400</v>
      </c>
      <c r="H569" s="165">
        <v>6107.643</v>
      </c>
      <c r="I569" s="166"/>
      <c r="J569" s="166">
        <f>ROUND(I569*H569,2)</f>
        <v>0</v>
      </c>
      <c r="K569" s="163" t="s">
        <v>155</v>
      </c>
      <c r="L569" s="39"/>
      <c r="M569" s="167" t="s">
        <v>5</v>
      </c>
      <c r="N569" s="168" t="s">
        <v>44</v>
      </c>
      <c r="O569" s="169">
        <v>2E-3</v>
      </c>
      <c r="P569" s="169">
        <f>O569*H569</f>
        <v>12.215286000000001</v>
      </c>
      <c r="Q569" s="169">
        <v>0</v>
      </c>
      <c r="R569" s="169">
        <f>Q569*H569</f>
        <v>0</v>
      </c>
      <c r="S569" s="169">
        <v>0</v>
      </c>
      <c r="T569" s="170">
        <f>S569*H569</f>
        <v>0</v>
      </c>
      <c r="AR569" s="25" t="s">
        <v>156</v>
      </c>
      <c r="AT569" s="25" t="s">
        <v>151</v>
      </c>
      <c r="AU569" s="25" t="s">
        <v>82</v>
      </c>
      <c r="AY569" s="25" t="s">
        <v>149</v>
      </c>
      <c r="BE569" s="171">
        <f>IF(N569="základní",J569,0)</f>
        <v>0</v>
      </c>
      <c r="BF569" s="171">
        <f>IF(N569="snížená",J569,0)</f>
        <v>0</v>
      </c>
      <c r="BG569" s="171">
        <f>IF(N569="zákl. přenesená",J569,0)</f>
        <v>0</v>
      </c>
      <c r="BH569" s="171">
        <f>IF(N569="sníž. přenesená",J569,0)</f>
        <v>0</v>
      </c>
      <c r="BI569" s="171">
        <f>IF(N569="nulová",J569,0)</f>
        <v>0</v>
      </c>
      <c r="BJ569" s="25" t="s">
        <v>80</v>
      </c>
      <c r="BK569" s="171">
        <f>ROUND(I569*H569,2)</f>
        <v>0</v>
      </c>
      <c r="BL569" s="25" t="s">
        <v>156</v>
      </c>
      <c r="BM569" s="25" t="s">
        <v>1025</v>
      </c>
    </row>
    <row r="570" spans="2:65" s="13" customFormat="1">
      <c r="B570" s="182"/>
      <c r="D570" s="173" t="s">
        <v>173</v>
      </c>
      <c r="E570" s="183" t="s">
        <v>5</v>
      </c>
      <c r="F570" s="184" t="s">
        <v>762</v>
      </c>
      <c r="H570" s="183" t="s">
        <v>5</v>
      </c>
      <c r="L570" s="182"/>
      <c r="M570" s="185"/>
      <c r="N570" s="186"/>
      <c r="O570" s="186"/>
      <c r="P570" s="186"/>
      <c r="Q570" s="186"/>
      <c r="R570" s="186"/>
      <c r="S570" s="186"/>
      <c r="T570" s="187"/>
      <c r="AT570" s="183" t="s">
        <v>173</v>
      </c>
      <c r="AU570" s="183" t="s">
        <v>82</v>
      </c>
      <c r="AV570" s="13" t="s">
        <v>80</v>
      </c>
      <c r="AW570" s="13" t="s">
        <v>36</v>
      </c>
      <c r="AX570" s="13" t="s">
        <v>73</v>
      </c>
      <c r="AY570" s="183" t="s">
        <v>149</v>
      </c>
    </row>
    <row r="571" spans="2:65" s="13" customFormat="1">
      <c r="B571" s="182"/>
      <c r="D571" s="173" t="s">
        <v>173</v>
      </c>
      <c r="E571" s="183" t="s">
        <v>5</v>
      </c>
      <c r="F571" s="184" t="s">
        <v>190</v>
      </c>
      <c r="H571" s="183" t="s">
        <v>5</v>
      </c>
      <c r="L571" s="182"/>
      <c r="M571" s="185"/>
      <c r="N571" s="186"/>
      <c r="O571" s="186"/>
      <c r="P571" s="186"/>
      <c r="Q571" s="186"/>
      <c r="R571" s="186"/>
      <c r="S571" s="186"/>
      <c r="T571" s="187"/>
      <c r="AT571" s="183" t="s">
        <v>173</v>
      </c>
      <c r="AU571" s="183" t="s">
        <v>82</v>
      </c>
      <c r="AV571" s="13" t="s">
        <v>80</v>
      </c>
      <c r="AW571" s="13" t="s">
        <v>36</v>
      </c>
      <c r="AX571" s="13" t="s">
        <v>73</v>
      </c>
      <c r="AY571" s="183" t="s">
        <v>149</v>
      </c>
    </row>
    <row r="572" spans="2:65" s="12" customFormat="1">
      <c r="B572" s="172"/>
      <c r="D572" s="173" t="s">
        <v>173</v>
      </c>
      <c r="E572" s="174" t="s">
        <v>5</v>
      </c>
      <c r="F572" s="175" t="s">
        <v>1018</v>
      </c>
      <c r="H572" s="176">
        <v>167.09200000000001</v>
      </c>
      <c r="L572" s="172"/>
      <c r="M572" s="177"/>
      <c r="N572" s="178"/>
      <c r="O572" s="178"/>
      <c r="P572" s="178"/>
      <c r="Q572" s="178"/>
      <c r="R572" s="178"/>
      <c r="S572" s="178"/>
      <c r="T572" s="179"/>
      <c r="AT572" s="174" t="s">
        <v>173</v>
      </c>
      <c r="AU572" s="174" t="s">
        <v>82</v>
      </c>
      <c r="AV572" s="12" t="s">
        <v>82</v>
      </c>
      <c r="AW572" s="12" t="s">
        <v>36</v>
      </c>
      <c r="AX572" s="12" t="s">
        <v>73</v>
      </c>
      <c r="AY572" s="174" t="s">
        <v>149</v>
      </c>
    </row>
    <row r="573" spans="2:65" s="12" customFormat="1">
      <c r="B573" s="172"/>
      <c r="D573" s="173" t="s">
        <v>173</v>
      </c>
      <c r="E573" s="174" t="s">
        <v>5</v>
      </c>
      <c r="F573" s="175" t="s">
        <v>1019</v>
      </c>
      <c r="H573" s="176">
        <v>4.4340000000000002</v>
      </c>
      <c r="L573" s="172"/>
      <c r="M573" s="177"/>
      <c r="N573" s="178"/>
      <c r="O573" s="178"/>
      <c r="P573" s="178"/>
      <c r="Q573" s="178"/>
      <c r="R573" s="178"/>
      <c r="S573" s="178"/>
      <c r="T573" s="179"/>
      <c r="AT573" s="174" t="s">
        <v>173</v>
      </c>
      <c r="AU573" s="174" t="s">
        <v>82</v>
      </c>
      <c r="AV573" s="12" t="s">
        <v>82</v>
      </c>
      <c r="AW573" s="12" t="s">
        <v>36</v>
      </c>
      <c r="AX573" s="12" t="s">
        <v>73</v>
      </c>
      <c r="AY573" s="174" t="s">
        <v>149</v>
      </c>
    </row>
    <row r="574" spans="2:65" s="13" customFormat="1">
      <c r="B574" s="182"/>
      <c r="D574" s="173" t="s">
        <v>173</v>
      </c>
      <c r="E574" s="183" t="s">
        <v>5</v>
      </c>
      <c r="F574" s="184" t="s">
        <v>192</v>
      </c>
      <c r="H574" s="183" t="s">
        <v>5</v>
      </c>
      <c r="L574" s="182"/>
      <c r="M574" s="185"/>
      <c r="N574" s="186"/>
      <c r="O574" s="186"/>
      <c r="P574" s="186"/>
      <c r="Q574" s="186"/>
      <c r="R574" s="186"/>
      <c r="S574" s="186"/>
      <c r="T574" s="187"/>
      <c r="AT574" s="183" t="s">
        <v>173</v>
      </c>
      <c r="AU574" s="183" t="s">
        <v>82</v>
      </c>
      <c r="AV574" s="13" t="s">
        <v>80</v>
      </c>
      <c r="AW574" s="13" t="s">
        <v>36</v>
      </c>
      <c r="AX574" s="13" t="s">
        <v>73</v>
      </c>
      <c r="AY574" s="183" t="s">
        <v>149</v>
      </c>
    </row>
    <row r="575" spans="2:65" s="12" customFormat="1">
      <c r="B575" s="172"/>
      <c r="D575" s="173" t="s">
        <v>173</v>
      </c>
      <c r="E575" s="174" t="s">
        <v>5</v>
      </c>
      <c r="F575" s="175" t="s">
        <v>1020</v>
      </c>
      <c r="H575" s="176">
        <v>20.097000000000001</v>
      </c>
      <c r="L575" s="172"/>
      <c r="M575" s="177"/>
      <c r="N575" s="178"/>
      <c r="O575" s="178"/>
      <c r="P575" s="178"/>
      <c r="Q575" s="178"/>
      <c r="R575" s="178"/>
      <c r="S575" s="178"/>
      <c r="T575" s="179"/>
      <c r="AT575" s="174" t="s">
        <v>173</v>
      </c>
      <c r="AU575" s="174" t="s">
        <v>82</v>
      </c>
      <c r="AV575" s="12" t="s">
        <v>82</v>
      </c>
      <c r="AW575" s="12" t="s">
        <v>36</v>
      </c>
      <c r="AX575" s="12" t="s">
        <v>73</v>
      </c>
      <c r="AY575" s="174" t="s">
        <v>149</v>
      </c>
    </row>
    <row r="576" spans="2:65" s="12" customFormat="1">
      <c r="B576" s="172"/>
      <c r="D576" s="173" t="s">
        <v>173</v>
      </c>
      <c r="E576" s="174" t="s">
        <v>5</v>
      </c>
      <c r="F576" s="175" t="s">
        <v>1021</v>
      </c>
      <c r="H576" s="176">
        <v>5.742</v>
      </c>
      <c r="L576" s="172"/>
      <c r="M576" s="177"/>
      <c r="N576" s="178"/>
      <c r="O576" s="178"/>
      <c r="P576" s="178"/>
      <c r="Q576" s="178"/>
      <c r="R576" s="178"/>
      <c r="S576" s="178"/>
      <c r="T576" s="179"/>
      <c r="AT576" s="174" t="s">
        <v>173</v>
      </c>
      <c r="AU576" s="174" t="s">
        <v>82</v>
      </c>
      <c r="AV576" s="12" t="s">
        <v>82</v>
      </c>
      <c r="AW576" s="12" t="s">
        <v>36</v>
      </c>
      <c r="AX576" s="12" t="s">
        <v>73</v>
      </c>
      <c r="AY576" s="174" t="s">
        <v>149</v>
      </c>
    </row>
    <row r="577" spans="2:65" s="15" customFormat="1">
      <c r="B577" s="195"/>
      <c r="D577" s="173" t="s">
        <v>173</v>
      </c>
      <c r="E577" s="196" t="s">
        <v>5</v>
      </c>
      <c r="F577" s="197" t="s">
        <v>284</v>
      </c>
      <c r="H577" s="198">
        <v>197.36500000000001</v>
      </c>
      <c r="L577" s="195"/>
      <c r="M577" s="199"/>
      <c r="N577" s="200"/>
      <c r="O577" s="200"/>
      <c r="P577" s="200"/>
      <c r="Q577" s="200"/>
      <c r="R577" s="200"/>
      <c r="S577" s="200"/>
      <c r="T577" s="201"/>
      <c r="AT577" s="196" t="s">
        <v>173</v>
      </c>
      <c r="AU577" s="196" t="s">
        <v>82</v>
      </c>
      <c r="AV577" s="15" t="s">
        <v>161</v>
      </c>
      <c r="AW577" s="15" t="s">
        <v>36</v>
      </c>
      <c r="AX577" s="15" t="s">
        <v>73</v>
      </c>
      <c r="AY577" s="196" t="s">
        <v>149</v>
      </c>
    </row>
    <row r="578" spans="2:65" s="13" customFormat="1">
      <c r="B578" s="182"/>
      <c r="D578" s="173" t="s">
        <v>173</v>
      </c>
      <c r="E578" s="183" t="s">
        <v>5</v>
      </c>
      <c r="F578" s="184" t="s">
        <v>763</v>
      </c>
      <c r="H578" s="183" t="s">
        <v>5</v>
      </c>
      <c r="L578" s="182"/>
      <c r="M578" s="185"/>
      <c r="N578" s="186"/>
      <c r="O578" s="186"/>
      <c r="P578" s="186"/>
      <c r="Q578" s="186"/>
      <c r="R578" s="186"/>
      <c r="S578" s="186"/>
      <c r="T578" s="187"/>
      <c r="AT578" s="183" t="s">
        <v>173</v>
      </c>
      <c r="AU578" s="183" t="s">
        <v>82</v>
      </c>
      <c r="AV578" s="13" t="s">
        <v>80</v>
      </c>
      <c r="AW578" s="13" t="s">
        <v>36</v>
      </c>
      <c r="AX578" s="13" t="s">
        <v>73</v>
      </c>
      <c r="AY578" s="183" t="s">
        <v>149</v>
      </c>
    </row>
    <row r="579" spans="2:65" s="12" customFormat="1">
      <c r="B579" s="172"/>
      <c r="D579" s="173" t="s">
        <v>173</v>
      </c>
      <c r="E579" s="174" t="s">
        <v>5</v>
      </c>
      <c r="F579" s="175" t="s">
        <v>1026</v>
      </c>
      <c r="H579" s="176">
        <v>3157.8449999999998</v>
      </c>
      <c r="L579" s="172"/>
      <c r="M579" s="177"/>
      <c r="N579" s="178"/>
      <c r="O579" s="178"/>
      <c r="P579" s="178"/>
      <c r="Q579" s="178"/>
      <c r="R579" s="178"/>
      <c r="S579" s="178"/>
      <c r="T579" s="179"/>
      <c r="AT579" s="174" t="s">
        <v>173</v>
      </c>
      <c r="AU579" s="174" t="s">
        <v>82</v>
      </c>
      <c r="AV579" s="12" t="s">
        <v>82</v>
      </c>
      <c r="AW579" s="12" t="s">
        <v>36</v>
      </c>
      <c r="AX579" s="12" t="s">
        <v>73</v>
      </c>
      <c r="AY579" s="174" t="s">
        <v>149</v>
      </c>
    </row>
    <row r="580" spans="2:65" s="12" customFormat="1">
      <c r="B580" s="172"/>
      <c r="D580" s="173" t="s">
        <v>173</v>
      </c>
      <c r="E580" s="174" t="s">
        <v>5</v>
      </c>
      <c r="F580" s="175" t="s">
        <v>1027</v>
      </c>
      <c r="H580" s="176">
        <v>1969.88</v>
      </c>
      <c r="L580" s="172"/>
      <c r="M580" s="177"/>
      <c r="N580" s="178"/>
      <c r="O580" s="178"/>
      <c r="P580" s="178"/>
      <c r="Q580" s="178"/>
      <c r="R580" s="178"/>
      <c r="S580" s="178"/>
      <c r="T580" s="179"/>
      <c r="AT580" s="174" t="s">
        <v>173</v>
      </c>
      <c r="AU580" s="174" t="s">
        <v>82</v>
      </c>
      <c r="AV580" s="12" t="s">
        <v>82</v>
      </c>
      <c r="AW580" s="12" t="s">
        <v>36</v>
      </c>
      <c r="AX580" s="12" t="s">
        <v>73</v>
      </c>
      <c r="AY580" s="174" t="s">
        <v>149</v>
      </c>
    </row>
    <row r="581" spans="2:65" s="12" customFormat="1">
      <c r="B581" s="172"/>
      <c r="D581" s="173" t="s">
        <v>173</v>
      </c>
      <c r="E581" s="174" t="s">
        <v>5</v>
      </c>
      <c r="F581" s="175" t="s">
        <v>1028</v>
      </c>
      <c r="H581" s="176">
        <v>782.553</v>
      </c>
      <c r="L581" s="172"/>
      <c r="M581" s="177"/>
      <c r="N581" s="178"/>
      <c r="O581" s="178"/>
      <c r="P581" s="178"/>
      <c r="Q581" s="178"/>
      <c r="R581" s="178"/>
      <c r="S581" s="178"/>
      <c r="T581" s="179"/>
      <c r="AT581" s="174" t="s">
        <v>173</v>
      </c>
      <c r="AU581" s="174" t="s">
        <v>82</v>
      </c>
      <c r="AV581" s="12" t="s">
        <v>82</v>
      </c>
      <c r="AW581" s="12" t="s">
        <v>36</v>
      </c>
      <c r="AX581" s="12" t="s">
        <v>73</v>
      </c>
      <c r="AY581" s="174" t="s">
        <v>149</v>
      </c>
    </row>
    <row r="582" spans="2:65" s="14" customFormat="1">
      <c r="B582" s="188"/>
      <c r="D582" s="173" t="s">
        <v>173</v>
      </c>
      <c r="E582" s="189" t="s">
        <v>5</v>
      </c>
      <c r="F582" s="190" t="s">
        <v>194</v>
      </c>
      <c r="H582" s="191">
        <v>6107.643</v>
      </c>
      <c r="L582" s="188"/>
      <c r="M582" s="192"/>
      <c r="N582" s="193"/>
      <c r="O582" s="193"/>
      <c r="P582" s="193"/>
      <c r="Q582" s="193"/>
      <c r="R582" s="193"/>
      <c r="S582" s="193"/>
      <c r="T582" s="194"/>
      <c r="AT582" s="189" t="s">
        <v>173</v>
      </c>
      <c r="AU582" s="189" t="s">
        <v>82</v>
      </c>
      <c r="AV582" s="14" t="s">
        <v>156</v>
      </c>
      <c r="AW582" s="14" t="s">
        <v>36</v>
      </c>
      <c r="AX582" s="14" t="s">
        <v>80</v>
      </c>
      <c r="AY582" s="189" t="s">
        <v>149</v>
      </c>
    </row>
    <row r="583" spans="2:65" s="1" customFormat="1" ht="16.5" customHeight="1">
      <c r="B583" s="160"/>
      <c r="C583" s="161" t="s">
        <v>727</v>
      </c>
      <c r="D583" s="161" t="s">
        <v>151</v>
      </c>
      <c r="E583" s="162" t="s">
        <v>768</v>
      </c>
      <c r="F583" s="163" t="s">
        <v>769</v>
      </c>
      <c r="G583" s="164" t="s">
        <v>400</v>
      </c>
      <c r="H583" s="165">
        <v>197.36500000000001</v>
      </c>
      <c r="I583" s="166"/>
      <c r="J583" s="166">
        <f>ROUND(I583*H583,2)</f>
        <v>0</v>
      </c>
      <c r="K583" s="163" t="s">
        <v>155</v>
      </c>
      <c r="L583" s="39"/>
      <c r="M583" s="167" t="s">
        <v>5</v>
      </c>
      <c r="N583" s="168" t="s">
        <v>44</v>
      </c>
      <c r="O583" s="169">
        <v>0.159</v>
      </c>
      <c r="P583" s="169">
        <f>O583*H583</f>
        <v>31.381035000000001</v>
      </c>
      <c r="Q583" s="169">
        <v>0</v>
      </c>
      <c r="R583" s="169">
        <f>Q583*H583</f>
        <v>0</v>
      </c>
      <c r="S583" s="169">
        <v>0</v>
      </c>
      <c r="T583" s="170">
        <f>S583*H583</f>
        <v>0</v>
      </c>
      <c r="AR583" s="25" t="s">
        <v>156</v>
      </c>
      <c r="AT583" s="25" t="s">
        <v>151</v>
      </c>
      <c r="AU583" s="25" t="s">
        <v>82</v>
      </c>
      <c r="AY583" s="25" t="s">
        <v>149</v>
      </c>
      <c r="BE583" s="171">
        <f>IF(N583="základní",J583,0)</f>
        <v>0</v>
      </c>
      <c r="BF583" s="171">
        <f>IF(N583="snížená",J583,0)</f>
        <v>0</v>
      </c>
      <c r="BG583" s="171">
        <f>IF(N583="zákl. přenesená",J583,0)</f>
        <v>0</v>
      </c>
      <c r="BH583" s="171">
        <f>IF(N583="sníž. přenesená",J583,0)</f>
        <v>0</v>
      </c>
      <c r="BI583" s="171">
        <f>IF(N583="nulová",J583,0)</f>
        <v>0</v>
      </c>
      <c r="BJ583" s="25" t="s">
        <v>80</v>
      </c>
      <c r="BK583" s="171">
        <f>ROUND(I583*H583,2)</f>
        <v>0</v>
      </c>
      <c r="BL583" s="25" t="s">
        <v>156</v>
      </c>
      <c r="BM583" s="25" t="s">
        <v>1029</v>
      </c>
    </row>
    <row r="584" spans="2:65" s="13" customFormat="1">
      <c r="B584" s="182"/>
      <c r="D584" s="173" t="s">
        <v>173</v>
      </c>
      <c r="E584" s="183" t="s">
        <v>5</v>
      </c>
      <c r="F584" s="184" t="s">
        <v>762</v>
      </c>
      <c r="H584" s="183" t="s">
        <v>5</v>
      </c>
      <c r="L584" s="182"/>
      <c r="M584" s="185"/>
      <c r="N584" s="186"/>
      <c r="O584" s="186"/>
      <c r="P584" s="186"/>
      <c r="Q584" s="186"/>
      <c r="R584" s="186"/>
      <c r="S584" s="186"/>
      <c r="T584" s="187"/>
      <c r="AT584" s="183" t="s">
        <v>173</v>
      </c>
      <c r="AU584" s="183" t="s">
        <v>82</v>
      </c>
      <c r="AV584" s="13" t="s">
        <v>80</v>
      </c>
      <c r="AW584" s="13" t="s">
        <v>36</v>
      </c>
      <c r="AX584" s="13" t="s">
        <v>73</v>
      </c>
      <c r="AY584" s="183" t="s">
        <v>149</v>
      </c>
    </row>
    <row r="585" spans="2:65" s="13" customFormat="1">
      <c r="B585" s="182"/>
      <c r="D585" s="173" t="s">
        <v>173</v>
      </c>
      <c r="E585" s="183" t="s">
        <v>5</v>
      </c>
      <c r="F585" s="184" t="s">
        <v>190</v>
      </c>
      <c r="H585" s="183" t="s">
        <v>5</v>
      </c>
      <c r="L585" s="182"/>
      <c r="M585" s="185"/>
      <c r="N585" s="186"/>
      <c r="O585" s="186"/>
      <c r="P585" s="186"/>
      <c r="Q585" s="186"/>
      <c r="R585" s="186"/>
      <c r="S585" s="186"/>
      <c r="T585" s="187"/>
      <c r="AT585" s="183" t="s">
        <v>173</v>
      </c>
      <c r="AU585" s="183" t="s">
        <v>82</v>
      </c>
      <c r="AV585" s="13" t="s">
        <v>80</v>
      </c>
      <c r="AW585" s="13" t="s">
        <v>36</v>
      </c>
      <c r="AX585" s="13" t="s">
        <v>73</v>
      </c>
      <c r="AY585" s="183" t="s">
        <v>149</v>
      </c>
    </row>
    <row r="586" spans="2:65" s="12" customFormat="1">
      <c r="B586" s="172"/>
      <c r="D586" s="173" t="s">
        <v>173</v>
      </c>
      <c r="E586" s="174" t="s">
        <v>5</v>
      </c>
      <c r="F586" s="175" t="s">
        <v>1018</v>
      </c>
      <c r="H586" s="176">
        <v>167.09200000000001</v>
      </c>
      <c r="L586" s="172"/>
      <c r="M586" s="177"/>
      <c r="N586" s="178"/>
      <c r="O586" s="178"/>
      <c r="P586" s="178"/>
      <c r="Q586" s="178"/>
      <c r="R586" s="178"/>
      <c r="S586" s="178"/>
      <c r="T586" s="179"/>
      <c r="AT586" s="174" t="s">
        <v>173</v>
      </c>
      <c r="AU586" s="174" t="s">
        <v>82</v>
      </c>
      <c r="AV586" s="12" t="s">
        <v>82</v>
      </c>
      <c r="AW586" s="12" t="s">
        <v>36</v>
      </c>
      <c r="AX586" s="12" t="s">
        <v>73</v>
      </c>
      <c r="AY586" s="174" t="s">
        <v>149</v>
      </c>
    </row>
    <row r="587" spans="2:65" s="12" customFormat="1">
      <c r="B587" s="172"/>
      <c r="D587" s="173" t="s">
        <v>173</v>
      </c>
      <c r="E587" s="174" t="s">
        <v>5</v>
      </c>
      <c r="F587" s="175" t="s">
        <v>1019</v>
      </c>
      <c r="H587" s="176">
        <v>4.4340000000000002</v>
      </c>
      <c r="L587" s="172"/>
      <c r="M587" s="177"/>
      <c r="N587" s="178"/>
      <c r="O587" s="178"/>
      <c r="P587" s="178"/>
      <c r="Q587" s="178"/>
      <c r="R587" s="178"/>
      <c r="S587" s="178"/>
      <c r="T587" s="179"/>
      <c r="AT587" s="174" t="s">
        <v>173</v>
      </c>
      <c r="AU587" s="174" t="s">
        <v>82</v>
      </c>
      <c r="AV587" s="12" t="s">
        <v>82</v>
      </c>
      <c r="AW587" s="12" t="s">
        <v>36</v>
      </c>
      <c r="AX587" s="12" t="s">
        <v>73</v>
      </c>
      <c r="AY587" s="174" t="s">
        <v>149</v>
      </c>
    </row>
    <row r="588" spans="2:65" s="13" customFormat="1">
      <c r="B588" s="182"/>
      <c r="D588" s="173" t="s">
        <v>173</v>
      </c>
      <c r="E588" s="183" t="s">
        <v>5</v>
      </c>
      <c r="F588" s="184" t="s">
        <v>192</v>
      </c>
      <c r="H588" s="183" t="s">
        <v>5</v>
      </c>
      <c r="L588" s="182"/>
      <c r="M588" s="185"/>
      <c r="N588" s="186"/>
      <c r="O588" s="186"/>
      <c r="P588" s="186"/>
      <c r="Q588" s="186"/>
      <c r="R588" s="186"/>
      <c r="S588" s="186"/>
      <c r="T588" s="187"/>
      <c r="AT588" s="183" t="s">
        <v>173</v>
      </c>
      <c r="AU588" s="183" t="s">
        <v>82</v>
      </c>
      <c r="AV588" s="13" t="s">
        <v>80</v>
      </c>
      <c r="AW588" s="13" t="s">
        <v>36</v>
      </c>
      <c r="AX588" s="13" t="s">
        <v>73</v>
      </c>
      <c r="AY588" s="183" t="s">
        <v>149</v>
      </c>
    </row>
    <row r="589" spans="2:65" s="12" customFormat="1">
      <c r="B589" s="172"/>
      <c r="D589" s="173" t="s">
        <v>173</v>
      </c>
      <c r="E589" s="174" t="s">
        <v>5</v>
      </c>
      <c r="F589" s="175" t="s">
        <v>1020</v>
      </c>
      <c r="H589" s="176">
        <v>20.097000000000001</v>
      </c>
      <c r="L589" s="172"/>
      <c r="M589" s="177"/>
      <c r="N589" s="178"/>
      <c r="O589" s="178"/>
      <c r="P589" s="178"/>
      <c r="Q589" s="178"/>
      <c r="R589" s="178"/>
      <c r="S589" s="178"/>
      <c r="T589" s="179"/>
      <c r="AT589" s="174" t="s">
        <v>173</v>
      </c>
      <c r="AU589" s="174" t="s">
        <v>82</v>
      </c>
      <c r="AV589" s="12" t="s">
        <v>82</v>
      </c>
      <c r="AW589" s="12" t="s">
        <v>36</v>
      </c>
      <c r="AX589" s="12" t="s">
        <v>73</v>
      </c>
      <c r="AY589" s="174" t="s">
        <v>149</v>
      </c>
    </row>
    <row r="590" spans="2:65" s="12" customFormat="1">
      <c r="B590" s="172"/>
      <c r="D590" s="173" t="s">
        <v>173</v>
      </c>
      <c r="E590" s="174" t="s">
        <v>5</v>
      </c>
      <c r="F590" s="175" t="s">
        <v>1021</v>
      </c>
      <c r="H590" s="176">
        <v>5.742</v>
      </c>
      <c r="L590" s="172"/>
      <c r="M590" s="177"/>
      <c r="N590" s="178"/>
      <c r="O590" s="178"/>
      <c r="P590" s="178"/>
      <c r="Q590" s="178"/>
      <c r="R590" s="178"/>
      <c r="S590" s="178"/>
      <c r="T590" s="179"/>
      <c r="AT590" s="174" t="s">
        <v>173</v>
      </c>
      <c r="AU590" s="174" t="s">
        <v>82</v>
      </c>
      <c r="AV590" s="12" t="s">
        <v>82</v>
      </c>
      <c r="AW590" s="12" t="s">
        <v>36</v>
      </c>
      <c r="AX590" s="12" t="s">
        <v>73</v>
      </c>
      <c r="AY590" s="174" t="s">
        <v>149</v>
      </c>
    </row>
    <row r="591" spans="2:65" s="14" customFormat="1">
      <c r="B591" s="188"/>
      <c r="D591" s="173" t="s">
        <v>173</v>
      </c>
      <c r="E591" s="189" t="s">
        <v>5</v>
      </c>
      <c r="F591" s="190" t="s">
        <v>194</v>
      </c>
      <c r="H591" s="191">
        <v>197.36500000000001</v>
      </c>
      <c r="L591" s="188"/>
      <c r="M591" s="192"/>
      <c r="N591" s="193"/>
      <c r="O591" s="193"/>
      <c r="P591" s="193"/>
      <c r="Q591" s="193"/>
      <c r="R591" s="193"/>
      <c r="S591" s="193"/>
      <c r="T591" s="194"/>
      <c r="AT591" s="189" t="s">
        <v>173</v>
      </c>
      <c r="AU591" s="189" t="s">
        <v>82</v>
      </c>
      <c r="AV591" s="14" t="s">
        <v>156</v>
      </c>
      <c r="AW591" s="14" t="s">
        <v>36</v>
      </c>
      <c r="AX591" s="14" t="s">
        <v>80</v>
      </c>
      <c r="AY591" s="189" t="s">
        <v>149</v>
      </c>
    </row>
    <row r="592" spans="2:65" s="1" customFormat="1" ht="25.5" customHeight="1">
      <c r="B592" s="160"/>
      <c r="C592" s="161" t="s">
        <v>731</v>
      </c>
      <c r="D592" s="161" t="s">
        <v>151</v>
      </c>
      <c r="E592" s="162" t="s">
        <v>772</v>
      </c>
      <c r="F592" s="163" t="s">
        <v>773</v>
      </c>
      <c r="G592" s="164" t="s">
        <v>400</v>
      </c>
      <c r="H592" s="165">
        <v>172.02799999999999</v>
      </c>
      <c r="I592" s="166"/>
      <c r="J592" s="166">
        <f>ROUND(I592*H592,2)</f>
        <v>0</v>
      </c>
      <c r="K592" s="163" t="s">
        <v>155</v>
      </c>
      <c r="L592" s="39"/>
      <c r="M592" s="167" t="s">
        <v>5</v>
      </c>
      <c r="N592" s="168" t="s">
        <v>44</v>
      </c>
      <c r="O592" s="169">
        <v>0</v>
      </c>
      <c r="P592" s="169">
        <f>O592*H592</f>
        <v>0</v>
      </c>
      <c r="Q592" s="169">
        <v>0</v>
      </c>
      <c r="R592" s="169">
        <f>Q592*H592</f>
        <v>0</v>
      </c>
      <c r="S592" s="169">
        <v>0</v>
      </c>
      <c r="T592" s="170">
        <f>S592*H592</f>
        <v>0</v>
      </c>
      <c r="AR592" s="25" t="s">
        <v>156</v>
      </c>
      <c r="AT592" s="25" t="s">
        <v>151</v>
      </c>
      <c r="AU592" s="25" t="s">
        <v>82</v>
      </c>
      <c r="AY592" s="25" t="s">
        <v>149</v>
      </c>
      <c r="BE592" s="171">
        <f>IF(N592="základní",J592,0)</f>
        <v>0</v>
      </c>
      <c r="BF592" s="171">
        <f>IF(N592="snížená",J592,0)</f>
        <v>0</v>
      </c>
      <c r="BG592" s="171">
        <f>IF(N592="zákl. přenesená",J592,0)</f>
        <v>0</v>
      </c>
      <c r="BH592" s="171">
        <f>IF(N592="sníž. přenesená",J592,0)</f>
        <v>0</v>
      </c>
      <c r="BI592" s="171">
        <f>IF(N592="nulová",J592,0)</f>
        <v>0</v>
      </c>
      <c r="BJ592" s="25" t="s">
        <v>80</v>
      </c>
      <c r="BK592" s="171">
        <f>ROUND(I592*H592,2)</f>
        <v>0</v>
      </c>
      <c r="BL592" s="25" t="s">
        <v>156</v>
      </c>
      <c r="BM592" s="25" t="s">
        <v>1030</v>
      </c>
    </row>
    <row r="593" spans="2:65" s="12" customFormat="1">
      <c r="B593" s="172"/>
      <c r="D593" s="173" t="s">
        <v>173</v>
      </c>
      <c r="E593" s="174" t="s">
        <v>5</v>
      </c>
      <c r="F593" s="175" t="s">
        <v>1023</v>
      </c>
      <c r="H593" s="176">
        <v>123.11799999999999</v>
      </c>
      <c r="L593" s="172"/>
      <c r="M593" s="177"/>
      <c r="N593" s="178"/>
      <c r="O593" s="178"/>
      <c r="P593" s="178"/>
      <c r="Q593" s="178"/>
      <c r="R593" s="178"/>
      <c r="S593" s="178"/>
      <c r="T593" s="179"/>
      <c r="AT593" s="174" t="s">
        <v>173</v>
      </c>
      <c r="AU593" s="174" t="s">
        <v>82</v>
      </c>
      <c r="AV593" s="12" t="s">
        <v>82</v>
      </c>
      <c r="AW593" s="12" t="s">
        <v>36</v>
      </c>
      <c r="AX593" s="12" t="s">
        <v>73</v>
      </c>
      <c r="AY593" s="174" t="s">
        <v>149</v>
      </c>
    </row>
    <row r="594" spans="2:65" s="12" customFormat="1">
      <c r="B594" s="172"/>
      <c r="D594" s="173" t="s">
        <v>173</v>
      </c>
      <c r="E594" s="174" t="s">
        <v>5</v>
      </c>
      <c r="F594" s="175" t="s">
        <v>1024</v>
      </c>
      <c r="H594" s="176">
        <v>48.91</v>
      </c>
      <c r="L594" s="172"/>
      <c r="M594" s="177"/>
      <c r="N594" s="178"/>
      <c r="O594" s="178"/>
      <c r="P594" s="178"/>
      <c r="Q594" s="178"/>
      <c r="R594" s="178"/>
      <c r="S594" s="178"/>
      <c r="T594" s="179"/>
      <c r="AT594" s="174" t="s">
        <v>173</v>
      </c>
      <c r="AU594" s="174" t="s">
        <v>82</v>
      </c>
      <c r="AV594" s="12" t="s">
        <v>82</v>
      </c>
      <c r="AW594" s="12" t="s">
        <v>36</v>
      </c>
      <c r="AX594" s="12" t="s">
        <v>73</v>
      </c>
      <c r="AY594" s="174" t="s">
        <v>149</v>
      </c>
    </row>
    <row r="595" spans="2:65" s="14" customFormat="1">
      <c r="B595" s="188"/>
      <c r="D595" s="173" t="s">
        <v>173</v>
      </c>
      <c r="E595" s="189" t="s">
        <v>5</v>
      </c>
      <c r="F595" s="190" t="s">
        <v>194</v>
      </c>
      <c r="H595" s="191">
        <v>172.02799999999999</v>
      </c>
      <c r="L595" s="188"/>
      <c r="M595" s="192"/>
      <c r="N595" s="193"/>
      <c r="O595" s="193"/>
      <c r="P595" s="193"/>
      <c r="Q595" s="193"/>
      <c r="R595" s="193"/>
      <c r="S595" s="193"/>
      <c r="T595" s="194"/>
      <c r="AT595" s="189" t="s">
        <v>173</v>
      </c>
      <c r="AU595" s="189" t="s">
        <v>82</v>
      </c>
      <c r="AV595" s="14" t="s">
        <v>156</v>
      </c>
      <c r="AW595" s="14" t="s">
        <v>36</v>
      </c>
      <c r="AX595" s="14" t="s">
        <v>80</v>
      </c>
      <c r="AY595" s="189" t="s">
        <v>149</v>
      </c>
    </row>
    <row r="596" spans="2:65" s="1" customFormat="1" ht="16.5" customHeight="1">
      <c r="B596" s="160"/>
      <c r="C596" s="161" t="s">
        <v>735</v>
      </c>
      <c r="D596" s="161" t="s">
        <v>151</v>
      </c>
      <c r="E596" s="162" t="s">
        <v>776</v>
      </c>
      <c r="F596" s="163" t="s">
        <v>777</v>
      </c>
      <c r="G596" s="164" t="s">
        <v>400</v>
      </c>
      <c r="H596" s="165">
        <v>197.36500000000001</v>
      </c>
      <c r="I596" s="166"/>
      <c r="J596" s="166">
        <f>ROUND(I596*H596,2)</f>
        <v>0</v>
      </c>
      <c r="K596" s="163" t="s">
        <v>155</v>
      </c>
      <c r="L596" s="39"/>
      <c r="M596" s="167" t="s">
        <v>5</v>
      </c>
      <c r="N596" s="168" t="s">
        <v>44</v>
      </c>
      <c r="O596" s="169">
        <v>0</v>
      </c>
      <c r="P596" s="169">
        <f>O596*H596</f>
        <v>0</v>
      </c>
      <c r="Q596" s="169">
        <v>0</v>
      </c>
      <c r="R596" s="169">
        <f>Q596*H596</f>
        <v>0</v>
      </c>
      <c r="S596" s="169">
        <v>0</v>
      </c>
      <c r="T596" s="170">
        <f>S596*H596</f>
        <v>0</v>
      </c>
      <c r="AR596" s="25" t="s">
        <v>156</v>
      </c>
      <c r="AT596" s="25" t="s">
        <v>151</v>
      </c>
      <c r="AU596" s="25" t="s">
        <v>82</v>
      </c>
      <c r="AY596" s="25" t="s">
        <v>149</v>
      </c>
      <c r="BE596" s="171">
        <f>IF(N596="základní",J596,0)</f>
        <v>0</v>
      </c>
      <c r="BF596" s="171">
        <f>IF(N596="snížená",J596,0)</f>
        <v>0</v>
      </c>
      <c r="BG596" s="171">
        <f>IF(N596="zákl. přenesená",J596,0)</f>
        <v>0</v>
      </c>
      <c r="BH596" s="171">
        <f>IF(N596="sníž. přenesená",J596,0)</f>
        <v>0</v>
      </c>
      <c r="BI596" s="171">
        <f>IF(N596="nulová",J596,0)</f>
        <v>0</v>
      </c>
      <c r="BJ596" s="25" t="s">
        <v>80</v>
      </c>
      <c r="BK596" s="171">
        <f>ROUND(I596*H596,2)</f>
        <v>0</v>
      </c>
      <c r="BL596" s="25" t="s">
        <v>156</v>
      </c>
      <c r="BM596" s="25" t="s">
        <v>1031</v>
      </c>
    </row>
    <row r="597" spans="2:65" s="12" customFormat="1">
      <c r="B597" s="172"/>
      <c r="D597" s="173" t="s">
        <v>173</v>
      </c>
      <c r="E597" s="174" t="s">
        <v>5</v>
      </c>
      <c r="F597" s="175" t="s">
        <v>1022</v>
      </c>
      <c r="H597" s="176">
        <v>197.36500000000001</v>
      </c>
      <c r="L597" s="172"/>
      <c r="M597" s="177"/>
      <c r="N597" s="178"/>
      <c r="O597" s="178"/>
      <c r="P597" s="178"/>
      <c r="Q597" s="178"/>
      <c r="R597" s="178"/>
      <c r="S597" s="178"/>
      <c r="T597" s="179"/>
      <c r="AT597" s="174" t="s">
        <v>173</v>
      </c>
      <c r="AU597" s="174" t="s">
        <v>82</v>
      </c>
      <c r="AV597" s="12" t="s">
        <v>82</v>
      </c>
      <c r="AW597" s="12" t="s">
        <v>36</v>
      </c>
      <c r="AX597" s="12" t="s">
        <v>80</v>
      </c>
      <c r="AY597" s="174" t="s">
        <v>149</v>
      </c>
    </row>
    <row r="598" spans="2:65" s="11" customFormat="1" ht="29.85" customHeight="1">
      <c r="B598" s="148"/>
      <c r="D598" s="149" t="s">
        <v>72</v>
      </c>
      <c r="E598" s="158" t="s">
        <v>780</v>
      </c>
      <c r="F598" s="158" t="s">
        <v>781</v>
      </c>
      <c r="J598" s="159">
        <f>BK598</f>
        <v>0</v>
      </c>
      <c r="L598" s="148"/>
      <c r="M598" s="152"/>
      <c r="N598" s="153"/>
      <c r="O598" s="153"/>
      <c r="P598" s="154">
        <f>P599</f>
        <v>2457.2617599999999</v>
      </c>
      <c r="Q598" s="153"/>
      <c r="R598" s="154">
        <f>R599</f>
        <v>0</v>
      </c>
      <c r="S598" s="153"/>
      <c r="T598" s="155">
        <f>T599</f>
        <v>0</v>
      </c>
      <c r="AR598" s="149" t="s">
        <v>80</v>
      </c>
      <c r="AT598" s="156" t="s">
        <v>72</v>
      </c>
      <c r="AU598" s="156" t="s">
        <v>80</v>
      </c>
      <c r="AY598" s="149" t="s">
        <v>149</v>
      </c>
      <c r="BK598" s="157">
        <f>BK599</f>
        <v>0</v>
      </c>
    </row>
    <row r="599" spans="2:65" s="1" customFormat="1" ht="38.25" customHeight="1">
      <c r="B599" s="160"/>
      <c r="C599" s="161" t="s">
        <v>740</v>
      </c>
      <c r="D599" s="161" t="s">
        <v>151</v>
      </c>
      <c r="E599" s="162" t="s">
        <v>783</v>
      </c>
      <c r="F599" s="163" t="s">
        <v>784</v>
      </c>
      <c r="G599" s="164" t="s">
        <v>400</v>
      </c>
      <c r="H599" s="165">
        <v>1660.3119999999999</v>
      </c>
      <c r="I599" s="166"/>
      <c r="J599" s="166">
        <f>ROUND(I599*H599,2)</f>
        <v>0</v>
      </c>
      <c r="K599" s="163" t="s">
        <v>155</v>
      </c>
      <c r="L599" s="39"/>
      <c r="M599" s="167" t="s">
        <v>5</v>
      </c>
      <c r="N599" s="211" t="s">
        <v>44</v>
      </c>
      <c r="O599" s="212">
        <v>1.48</v>
      </c>
      <c r="P599" s="212">
        <f>O599*H599</f>
        <v>2457.2617599999999</v>
      </c>
      <c r="Q599" s="212">
        <v>0</v>
      </c>
      <c r="R599" s="212">
        <f>Q599*H599</f>
        <v>0</v>
      </c>
      <c r="S599" s="212">
        <v>0</v>
      </c>
      <c r="T599" s="213">
        <f>S599*H599</f>
        <v>0</v>
      </c>
      <c r="AR599" s="25" t="s">
        <v>156</v>
      </c>
      <c r="AT599" s="25" t="s">
        <v>151</v>
      </c>
      <c r="AU599" s="25" t="s">
        <v>82</v>
      </c>
      <c r="AY599" s="25" t="s">
        <v>149</v>
      </c>
      <c r="BE599" s="171">
        <f>IF(N599="základní",J599,0)</f>
        <v>0</v>
      </c>
      <c r="BF599" s="171">
        <f>IF(N599="snížená",J599,0)</f>
        <v>0</v>
      </c>
      <c r="BG599" s="171">
        <f>IF(N599="zákl. přenesená",J599,0)</f>
        <v>0</v>
      </c>
      <c r="BH599" s="171">
        <f>IF(N599="sníž. přenesená",J599,0)</f>
        <v>0</v>
      </c>
      <c r="BI599" s="171">
        <f>IF(N599="nulová",J599,0)</f>
        <v>0</v>
      </c>
      <c r="BJ599" s="25" t="s">
        <v>80</v>
      </c>
      <c r="BK599" s="171">
        <f>ROUND(I599*H599,2)</f>
        <v>0</v>
      </c>
      <c r="BL599" s="25" t="s">
        <v>156</v>
      </c>
      <c r="BM599" s="25" t="s">
        <v>1032</v>
      </c>
    </row>
    <row r="600" spans="2:65" s="1" customFormat="1" ht="6.95" customHeight="1">
      <c r="B600" s="54"/>
      <c r="C600" s="55"/>
      <c r="D600" s="55"/>
      <c r="E600" s="55"/>
      <c r="F600" s="55"/>
      <c r="G600" s="55"/>
      <c r="H600" s="55"/>
      <c r="I600" s="55"/>
      <c r="J600" s="55"/>
      <c r="K600" s="55"/>
      <c r="L600" s="39"/>
    </row>
  </sheetData>
  <autoFilter ref="C91:K599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74"/>
  <sheetViews>
    <sheetView showGridLines="0" workbookViewId="0">
      <pane ySplit="1" topLeftCell="A443" activePane="bottomLeft" state="frozen"/>
      <selection pane="bottomLeft" activeCell="I95" sqref="I95:I47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93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1033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ROUND(J92,2)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ROUND(SUM(BE92:BE473), 2)</f>
        <v>0</v>
      </c>
      <c r="G32" s="40"/>
      <c r="H32" s="40"/>
      <c r="I32" s="115">
        <v>0.21</v>
      </c>
      <c r="J32" s="114">
        <f>ROUND(ROUND((SUM(BE92:BE473)),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ROUND(SUM(BF92:BF473), 2)</f>
        <v>0</v>
      </c>
      <c r="G33" s="40"/>
      <c r="H33" s="40"/>
      <c r="I33" s="115">
        <v>0.15</v>
      </c>
      <c r="J33" s="114">
        <f>ROUND(ROUND((SUM(BF92:BF473)),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ROUND(SUM(BG92:BG473),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ROUND(SUM(BH92:BH473),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ROUND(SUM(BI92:BI473),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03 - Stoka A-1-1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J92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J93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J94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J305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J316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J318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J332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J393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J429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J444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J472</f>
        <v>0</v>
      </c>
      <c r="K70" s="138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40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55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39"/>
    </row>
    <row r="77" spans="2:12" s="1" customFormat="1" ht="36.950000000000003" customHeight="1">
      <c r="B77" s="39"/>
      <c r="C77" s="59" t="s">
        <v>133</v>
      </c>
      <c r="L77" s="39"/>
    </row>
    <row r="78" spans="2:12" s="1" customFormat="1" ht="6.95" customHeight="1">
      <c r="B78" s="39"/>
      <c r="L78" s="39"/>
    </row>
    <row r="79" spans="2:12" s="1" customFormat="1" ht="14.45" customHeight="1">
      <c r="B79" s="39"/>
      <c r="C79" s="61" t="s">
        <v>17</v>
      </c>
      <c r="L79" s="39"/>
    </row>
    <row r="80" spans="2:12" s="1" customFormat="1" ht="16.5" customHeight="1">
      <c r="B80" s="39"/>
      <c r="E80" s="338" t="str">
        <f>E7</f>
        <v>Kanalizace Opočínek - gravitační kanalizace - I. část</v>
      </c>
      <c r="F80" s="339"/>
      <c r="G80" s="339"/>
      <c r="H80" s="339"/>
      <c r="L80" s="39"/>
    </row>
    <row r="81" spans="2:65" ht="15">
      <c r="B81" s="29"/>
      <c r="C81" s="61" t="s">
        <v>114</v>
      </c>
      <c r="L81" s="29"/>
    </row>
    <row r="82" spans="2:65" s="1" customFormat="1" ht="16.5" customHeight="1">
      <c r="B82" s="39"/>
      <c r="E82" s="338" t="s">
        <v>115</v>
      </c>
      <c r="F82" s="332"/>
      <c r="G82" s="332"/>
      <c r="H82" s="332"/>
      <c r="L82" s="39"/>
    </row>
    <row r="83" spans="2:65" s="1" customFormat="1" ht="14.45" customHeight="1">
      <c r="B83" s="39"/>
      <c r="C83" s="61" t="s">
        <v>116</v>
      </c>
      <c r="L83" s="39"/>
    </row>
    <row r="84" spans="2:65" s="1" customFormat="1" ht="17.25" customHeight="1">
      <c r="B84" s="39"/>
      <c r="E84" s="328" t="str">
        <f>E11</f>
        <v>03 - Stoka A-1-1</v>
      </c>
      <c r="F84" s="332"/>
      <c r="G84" s="332"/>
      <c r="H84" s="332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20</v>
      </c>
      <c r="F86" s="139" t="str">
        <f>F14</f>
        <v>Opočínek</v>
      </c>
      <c r="I86" s="61" t="s">
        <v>22</v>
      </c>
      <c r="J86" s="65" t="str">
        <f>IF(J14="","",J14)</f>
        <v>17. 1. 2019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24</v>
      </c>
      <c r="F88" s="139" t="str">
        <f>E17</f>
        <v>Vodovody a kanalizace Pardubice, a.s.</v>
      </c>
      <c r="I88" s="61" t="s">
        <v>32</v>
      </c>
      <c r="J88" s="139" t="str">
        <f>E23</f>
        <v>Multiaqua s.r.o.</v>
      </c>
      <c r="L88" s="39"/>
    </row>
    <row r="89" spans="2:65" s="1" customFormat="1" ht="14.45" customHeight="1">
      <c r="B89" s="39"/>
      <c r="C89" s="61" t="s">
        <v>30</v>
      </c>
      <c r="F89" s="139" t="str">
        <f>IF(E20="","",E20)</f>
        <v>Dle výběrového řízení</v>
      </c>
      <c r="L89" s="39"/>
    </row>
    <row r="90" spans="2:65" s="1" customFormat="1" ht="10.35" customHeight="1">
      <c r="B90" s="39"/>
      <c r="L90" s="39"/>
    </row>
    <row r="91" spans="2:65" s="10" customFormat="1" ht="29.25" customHeight="1">
      <c r="B91" s="140"/>
      <c r="C91" s="141" t="s">
        <v>134</v>
      </c>
      <c r="D91" s="142" t="s">
        <v>58</v>
      </c>
      <c r="E91" s="142" t="s">
        <v>54</v>
      </c>
      <c r="F91" s="142" t="s">
        <v>135</v>
      </c>
      <c r="G91" s="142" t="s">
        <v>136</v>
      </c>
      <c r="H91" s="142" t="s">
        <v>137</v>
      </c>
      <c r="I91" s="142" t="s">
        <v>138</v>
      </c>
      <c r="J91" s="142" t="s">
        <v>120</v>
      </c>
      <c r="K91" s="143" t="s">
        <v>139</v>
      </c>
      <c r="L91" s="140"/>
      <c r="M91" s="71" t="s">
        <v>140</v>
      </c>
      <c r="N91" s="72" t="s">
        <v>43</v>
      </c>
      <c r="O91" s="72" t="s">
        <v>141</v>
      </c>
      <c r="P91" s="72" t="s">
        <v>142</v>
      </c>
      <c r="Q91" s="72" t="s">
        <v>143</v>
      </c>
      <c r="R91" s="72" t="s">
        <v>144</v>
      </c>
      <c r="S91" s="72" t="s">
        <v>145</v>
      </c>
      <c r="T91" s="73" t="s">
        <v>146</v>
      </c>
    </row>
    <row r="92" spans="2:65" s="1" customFormat="1" ht="29.25" customHeight="1">
      <c r="B92" s="39"/>
      <c r="C92" s="75" t="s">
        <v>121</v>
      </c>
      <c r="J92" s="144">
        <f>BK92</f>
        <v>0</v>
      </c>
      <c r="L92" s="39"/>
      <c r="M92" s="74"/>
      <c r="N92" s="66"/>
      <c r="O92" s="66"/>
      <c r="P92" s="145">
        <f>P93</f>
        <v>2079.5757359999998</v>
      </c>
      <c r="Q92" s="66"/>
      <c r="R92" s="145">
        <f>R93</f>
        <v>578.92576485000006</v>
      </c>
      <c r="S92" s="66"/>
      <c r="T92" s="146">
        <f>T93</f>
        <v>92.158349999999999</v>
      </c>
      <c r="AT92" s="25" t="s">
        <v>72</v>
      </c>
      <c r="AU92" s="25" t="s">
        <v>122</v>
      </c>
      <c r="BK92" s="147">
        <f>BK93</f>
        <v>0</v>
      </c>
    </row>
    <row r="93" spans="2:65" s="11" customFormat="1" ht="37.35" customHeight="1">
      <c r="B93" s="148"/>
      <c r="D93" s="149" t="s">
        <v>72</v>
      </c>
      <c r="E93" s="150" t="s">
        <v>147</v>
      </c>
      <c r="F93" s="150" t="s">
        <v>148</v>
      </c>
      <c r="J93" s="151">
        <f>BK93</f>
        <v>0</v>
      </c>
      <c r="L93" s="148"/>
      <c r="M93" s="152"/>
      <c r="N93" s="153"/>
      <c r="O93" s="153"/>
      <c r="P93" s="154">
        <f>P94+P305+P316+P318+P332+P393+P429+P444+P472</f>
        <v>2079.5757359999998</v>
      </c>
      <c r="Q93" s="153"/>
      <c r="R93" s="154">
        <f>R94+R305+R316+R318+R332+R393+R429+R444+R472</f>
        <v>578.92576485000006</v>
      </c>
      <c r="S93" s="153"/>
      <c r="T93" s="155">
        <f>T94+T305+T316+T318+T332+T393+T429+T444+T472</f>
        <v>92.158349999999999</v>
      </c>
      <c r="AR93" s="149" t="s">
        <v>80</v>
      </c>
      <c r="AT93" s="156" t="s">
        <v>72</v>
      </c>
      <c r="AU93" s="156" t="s">
        <v>73</v>
      </c>
      <c r="AY93" s="149" t="s">
        <v>149</v>
      </c>
      <c r="BK93" s="157">
        <f>BK94+BK305+BK316+BK318+BK332+BK393+BK429+BK444+BK472</f>
        <v>0</v>
      </c>
    </row>
    <row r="94" spans="2:65" s="11" customFormat="1" ht="19.899999999999999" customHeight="1">
      <c r="B94" s="148"/>
      <c r="D94" s="149" t="s">
        <v>72</v>
      </c>
      <c r="E94" s="158" t="s">
        <v>80</v>
      </c>
      <c r="F94" s="158" t="s">
        <v>150</v>
      </c>
      <c r="J94" s="159">
        <f>BK94</f>
        <v>0</v>
      </c>
      <c r="L94" s="148"/>
      <c r="M94" s="152"/>
      <c r="N94" s="153"/>
      <c r="O94" s="153"/>
      <c r="P94" s="154">
        <f>SUM(P95:P304)</f>
        <v>1003.818812</v>
      </c>
      <c r="Q94" s="153"/>
      <c r="R94" s="154">
        <f>SUM(R95:R304)</f>
        <v>519.88244859999998</v>
      </c>
      <c r="S94" s="153"/>
      <c r="T94" s="155">
        <f>SUM(T95:T304)</f>
        <v>92.082599999999999</v>
      </c>
      <c r="AR94" s="149" t="s">
        <v>80</v>
      </c>
      <c r="AT94" s="156" t="s">
        <v>72</v>
      </c>
      <c r="AU94" s="156" t="s">
        <v>80</v>
      </c>
      <c r="AY94" s="149" t="s">
        <v>149</v>
      </c>
      <c r="BK94" s="157">
        <f>SUM(BK95:BK304)</f>
        <v>0</v>
      </c>
    </row>
    <row r="95" spans="2:65" s="1" customFormat="1" ht="51" customHeight="1">
      <c r="B95" s="160"/>
      <c r="C95" s="161" t="s">
        <v>80</v>
      </c>
      <c r="D95" s="161" t="s">
        <v>151</v>
      </c>
      <c r="E95" s="162" t="s">
        <v>183</v>
      </c>
      <c r="F95" s="163" t="s">
        <v>184</v>
      </c>
      <c r="G95" s="164" t="s">
        <v>171</v>
      </c>
      <c r="H95" s="165">
        <v>1.1000000000000001</v>
      </c>
      <c r="I95" s="166"/>
      <c r="J95" s="166">
        <f>ROUND(I95*H95,2)</f>
        <v>0</v>
      </c>
      <c r="K95" s="163" t="s">
        <v>5</v>
      </c>
      <c r="L95" s="39"/>
      <c r="M95" s="167" t="s">
        <v>5</v>
      </c>
      <c r="N95" s="168" t="s">
        <v>44</v>
      </c>
      <c r="O95" s="169">
        <v>0.11899999999999999</v>
      </c>
      <c r="P95" s="169">
        <f>O95*H95</f>
        <v>0.13090000000000002</v>
      </c>
      <c r="Q95" s="169">
        <v>0</v>
      </c>
      <c r="R95" s="169">
        <f>Q95*H95</f>
        <v>0</v>
      </c>
      <c r="S95" s="169">
        <v>0.44</v>
      </c>
      <c r="T95" s="170">
        <f>S95*H95</f>
        <v>0.48400000000000004</v>
      </c>
      <c r="AR95" s="25" t="s">
        <v>156</v>
      </c>
      <c r="AT95" s="25" t="s">
        <v>151</v>
      </c>
      <c r="AU95" s="25" t="s">
        <v>82</v>
      </c>
      <c r="AY95" s="25" t="s">
        <v>149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25" t="s">
        <v>80</v>
      </c>
      <c r="BK95" s="171">
        <f>ROUND(I95*H95,2)</f>
        <v>0</v>
      </c>
      <c r="BL95" s="25" t="s">
        <v>156</v>
      </c>
      <c r="BM95" s="25" t="s">
        <v>1034</v>
      </c>
    </row>
    <row r="96" spans="2:65" s="1" customFormat="1" ht="27">
      <c r="B96" s="39"/>
      <c r="D96" s="173" t="s">
        <v>179</v>
      </c>
      <c r="F96" s="180" t="s">
        <v>186</v>
      </c>
      <c r="L96" s="39"/>
      <c r="M96" s="181"/>
      <c r="N96" s="40"/>
      <c r="O96" s="40"/>
      <c r="P96" s="40"/>
      <c r="Q96" s="40"/>
      <c r="R96" s="40"/>
      <c r="S96" s="40"/>
      <c r="T96" s="68"/>
      <c r="AT96" s="25" t="s">
        <v>179</v>
      </c>
      <c r="AU96" s="25" t="s">
        <v>82</v>
      </c>
    </row>
    <row r="97" spans="2:65" s="13" customFormat="1">
      <c r="B97" s="182"/>
      <c r="D97" s="173" t="s">
        <v>173</v>
      </c>
      <c r="E97" s="183" t="s">
        <v>5</v>
      </c>
      <c r="F97" s="184" t="s">
        <v>187</v>
      </c>
      <c r="H97" s="183" t="s">
        <v>5</v>
      </c>
      <c r="L97" s="182"/>
      <c r="M97" s="185"/>
      <c r="N97" s="186"/>
      <c r="O97" s="186"/>
      <c r="P97" s="186"/>
      <c r="Q97" s="186"/>
      <c r="R97" s="186"/>
      <c r="S97" s="186"/>
      <c r="T97" s="187"/>
      <c r="AT97" s="183" t="s">
        <v>173</v>
      </c>
      <c r="AU97" s="183" t="s">
        <v>82</v>
      </c>
      <c r="AV97" s="13" t="s">
        <v>80</v>
      </c>
      <c r="AW97" s="13" t="s">
        <v>36</v>
      </c>
      <c r="AX97" s="13" t="s">
        <v>73</v>
      </c>
      <c r="AY97" s="183" t="s">
        <v>149</v>
      </c>
    </row>
    <row r="98" spans="2:65" s="13" customFormat="1">
      <c r="B98" s="182"/>
      <c r="D98" s="173" t="s">
        <v>173</v>
      </c>
      <c r="E98" s="183" t="s">
        <v>5</v>
      </c>
      <c r="F98" s="184" t="s">
        <v>188</v>
      </c>
      <c r="H98" s="183" t="s">
        <v>5</v>
      </c>
      <c r="L98" s="182"/>
      <c r="M98" s="185"/>
      <c r="N98" s="186"/>
      <c r="O98" s="186"/>
      <c r="P98" s="186"/>
      <c r="Q98" s="186"/>
      <c r="R98" s="186"/>
      <c r="S98" s="186"/>
      <c r="T98" s="187"/>
      <c r="AT98" s="183" t="s">
        <v>173</v>
      </c>
      <c r="AU98" s="183" t="s">
        <v>82</v>
      </c>
      <c r="AV98" s="13" t="s">
        <v>80</v>
      </c>
      <c r="AW98" s="13" t="s">
        <v>36</v>
      </c>
      <c r="AX98" s="13" t="s">
        <v>73</v>
      </c>
      <c r="AY98" s="183" t="s">
        <v>149</v>
      </c>
    </row>
    <row r="99" spans="2:65" s="13" customFormat="1">
      <c r="B99" s="182"/>
      <c r="D99" s="173" t="s">
        <v>173</v>
      </c>
      <c r="E99" s="183" t="s">
        <v>5</v>
      </c>
      <c r="F99" s="184" t="s">
        <v>189</v>
      </c>
      <c r="H99" s="183" t="s">
        <v>5</v>
      </c>
      <c r="L99" s="182"/>
      <c r="M99" s="185"/>
      <c r="N99" s="186"/>
      <c r="O99" s="186"/>
      <c r="P99" s="186"/>
      <c r="Q99" s="186"/>
      <c r="R99" s="186"/>
      <c r="S99" s="186"/>
      <c r="T99" s="187"/>
      <c r="AT99" s="183" t="s">
        <v>173</v>
      </c>
      <c r="AU99" s="183" t="s">
        <v>82</v>
      </c>
      <c r="AV99" s="13" t="s">
        <v>80</v>
      </c>
      <c r="AW99" s="13" t="s">
        <v>36</v>
      </c>
      <c r="AX99" s="13" t="s">
        <v>73</v>
      </c>
      <c r="AY99" s="183" t="s">
        <v>149</v>
      </c>
    </row>
    <row r="100" spans="2:65" s="13" customFormat="1">
      <c r="B100" s="182"/>
      <c r="D100" s="173" t="s">
        <v>173</v>
      </c>
      <c r="E100" s="183" t="s">
        <v>5</v>
      </c>
      <c r="F100" s="184" t="s">
        <v>190</v>
      </c>
      <c r="H100" s="183" t="s">
        <v>5</v>
      </c>
      <c r="L100" s="182"/>
      <c r="M100" s="185"/>
      <c r="N100" s="186"/>
      <c r="O100" s="186"/>
      <c r="P100" s="186"/>
      <c r="Q100" s="186"/>
      <c r="R100" s="186"/>
      <c r="S100" s="186"/>
      <c r="T100" s="187"/>
      <c r="AT100" s="183" t="s">
        <v>173</v>
      </c>
      <c r="AU100" s="183" t="s">
        <v>82</v>
      </c>
      <c r="AV100" s="13" t="s">
        <v>80</v>
      </c>
      <c r="AW100" s="13" t="s">
        <v>36</v>
      </c>
      <c r="AX100" s="13" t="s">
        <v>73</v>
      </c>
      <c r="AY100" s="183" t="s">
        <v>149</v>
      </c>
    </row>
    <row r="101" spans="2:65" s="12" customFormat="1">
      <c r="B101" s="172"/>
      <c r="D101" s="173" t="s">
        <v>173</v>
      </c>
      <c r="E101" s="174" t="s">
        <v>5</v>
      </c>
      <c r="F101" s="175" t="s">
        <v>1035</v>
      </c>
      <c r="H101" s="176">
        <v>1.1000000000000001</v>
      </c>
      <c r="L101" s="172"/>
      <c r="M101" s="177"/>
      <c r="N101" s="178"/>
      <c r="O101" s="178"/>
      <c r="P101" s="178"/>
      <c r="Q101" s="178"/>
      <c r="R101" s="178"/>
      <c r="S101" s="178"/>
      <c r="T101" s="179"/>
      <c r="AT101" s="174" t="s">
        <v>173</v>
      </c>
      <c r="AU101" s="174" t="s">
        <v>82</v>
      </c>
      <c r="AV101" s="12" t="s">
        <v>82</v>
      </c>
      <c r="AW101" s="12" t="s">
        <v>36</v>
      </c>
      <c r="AX101" s="12" t="s">
        <v>80</v>
      </c>
      <c r="AY101" s="174" t="s">
        <v>149</v>
      </c>
    </row>
    <row r="102" spans="2:65" s="1" customFormat="1" ht="38.25" customHeight="1">
      <c r="B102" s="160"/>
      <c r="C102" s="161" t="s">
        <v>82</v>
      </c>
      <c r="D102" s="161" t="s">
        <v>151</v>
      </c>
      <c r="E102" s="162" t="s">
        <v>196</v>
      </c>
      <c r="F102" s="163" t="s">
        <v>197</v>
      </c>
      <c r="G102" s="164" t="s">
        <v>171</v>
      </c>
      <c r="H102" s="165">
        <v>157.245</v>
      </c>
      <c r="I102" s="166"/>
      <c r="J102" s="166">
        <f>ROUND(I102*H102,2)</f>
        <v>0</v>
      </c>
      <c r="K102" s="163" t="s">
        <v>155</v>
      </c>
      <c r="L102" s="39"/>
      <c r="M102" s="167" t="s">
        <v>5</v>
      </c>
      <c r="N102" s="168" t="s">
        <v>44</v>
      </c>
      <c r="O102" s="169">
        <v>0.14399999999999999</v>
      </c>
      <c r="P102" s="169">
        <f>O102*H102</f>
        <v>22.643279999999997</v>
      </c>
      <c r="Q102" s="169">
        <v>0</v>
      </c>
      <c r="R102" s="169">
        <f>Q102*H102</f>
        <v>0</v>
      </c>
      <c r="S102" s="169">
        <v>0.57999999999999996</v>
      </c>
      <c r="T102" s="170">
        <f>S102*H102</f>
        <v>91.202100000000002</v>
      </c>
      <c r="AR102" s="25" t="s">
        <v>156</v>
      </c>
      <c r="AT102" s="25" t="s">
        <v>151</v>
      </c>
      <c r="AU102" s="25" t="s">
        <v>82</v>
      </c>
      <c r="AY102" s="25" t="s">
        <v>149</v>
      </c>
      <c r="BE102" s="171">
        <f>IF(N102="základní",J102,0)</f>
        <v>0</v>
      </c>
      <c r="BF102" s="171">
        <f>IF(N102="snížená",J102,0)</f>
        <v>0</v>
      </c>
      <c r="BG102" s="171">
        <f>IF(N102="zákl. přenesená",J102,0)</f>
        <v>0</v>
      </c>
      <c r="BH102" s="171">
        <f>IF(N102="sníž. přenesená",J102,0)</f>
        <v>0</v>
      </c>
      <c r="BI102" s="171">
        <f>IF(N102="nulová",J102,0)</f>
        <v>0</v>
      </c>
      <c r="BJ102" s="25" t="s">
        <v>80</v>
      </c>
      <c r="BK102" s="171">
        <f>ROUND(I102*H102,2)</f>
        <v>0</v>
      </c>
      <c r="BL102" s="25" t="s">
        <v>156</v>
      </c>
      <c r="BM102" s="25" t="s">
        <v>1036</v>
      </c>
    </row>
    <row r="103" spans="2:65" s="1" customFormat="1" ht="27">
      <c r="B103" s="39"/>
      <c r="D103" s="173" t="s">
        <v>179</v>
      </c>
      <c r="F103" s="180" t="s">
        <v>199</v>
      </c>
      <c r="L103" s="39"/>
      <c r="M103" s="181"/>
      <c r="N103" s="40"/>
      <c r="O103" s="40"/>
      <c r="P103" s="40"/>
      <c r="Q103" s="40"/>
      <c r="R103" s="40"/>
      <c r="S103" s="40"/>
      <c r="T103" s="68"/>
      <c r="AT103" s="25" t="s">
        <v>179</v>
      </c>
      <c r="AU103" s="25" t="s">
        <v>82</v>
      </c>
    </row>
    <row r="104" spans="2:65" s="13" customFormat="1">
      <c r="B104" s="182"/>
      <c r="D104" s="173" t="s">
        <v>173</v>
      </c>
      <c r="E104" s="183" t="s">
        <v>5</v>
      </c>
      <c r="F104" s="184" t="s">
        <v>187</v>
      </c>
      <c r="H104" s="183" t="s">
        <v>5</v>
      </c>
      <c r="L104" s="182"/>
      <c r="M104" s="185"/>
      <c r="N104" s="186"/>
      <c r="O104" s="186"/>
      <c r="P104" s="186"/>
      <c r="Q104" s="186"/>
      <c r="R104" s="186"/>
      <c r="S104" s="186"/>
      <c r="T104" s="187"/>
      <c r="AT104" s="183" t="s">
        <v>173</v>
      </c>
      <c r="AU104" s="183" t="s">
        <v>82</v>
      </c>
      <c r="AV104" s="13" t="s">
        <v>80</v>
      </c>
      <c r="AW104" s="13" t="s">
        <v>36</v>
      </c>
      <c r="AX104" s="13" t="s">
        <v>73</v>
      </c>
      <c r="AY104" s="183" t="s">
        <v>149</v>
      </c>
    </row>
    <row r="105" spans="2:65" s="13" customFormat="1">
      <c r="B105" s="182"/>
      <c r="D105" s="173" t="s">
        <v>173</v>
      </c>
      <c r="E105" s="183" t="s">
        <v>5</v>
      </c>
      <c r="F105" s="184" t="s">
        <v>188</v>
      </c>
      <c r="H105" s="183" t="s">
        <v>5</v>
      </c>
      <c r="L105" s="182"/>
      <c r="M105" s="185"/>
      <c r="N105" s="186"/>
      <c r="O105" s="186"/>
      <c r="P105" s="186"/>
      <c r="Q105" s="186"/>
      <c r="R105" s="186"/>
      <c r="S105" s="186"/>
      <c r="T105" s="187"/>
      <c r="AT105" s="183" t="s">
        <v>173</v>
      </c>
      <c r="AU105" s="183" t="s">
        <v>82</v>
      </c>
      <c r="AV105" s="13" t="s">
        <v>80</v>
      </c>
      <c r="AW105" s="13" t="s">
        <v>36</v>
      </c>
      <c r="AX105" s="13" t="s">
        <v>73</v>
      </c>
      <c r="AY105" s="183" t="s">
        <v>149</v>
      </c>
    </row>
    <row r="106" spans="2:65" s="13" customFormat="1">
      <c r="B106" s="182"/>
      <c r="D106" s="173" t="s">
        <v>173</v>
      </c>
      <c r="E106" s="183" t="s">
        <v>5</v>
      </c>
      <c r="F106" s="184" t="s">
        <v>200</v>
      </c>
      <c r="H106" s="183" t="s">
        <v>5</v>
      </c>
      <c r="L106" s="182"/>
      <c r="M106" s="185"/>
      <c r="N106" s="186"/>
      <c r="O106" s="186"/>
      <c r="P106" s="186"/>
      <c r="Q106" s="186"/>
      <c r="R106" s="186"/>
      <c r="S106" s="186"/>
      <c r="T106" s="187"/>
      <c r="AT106" s="183" t="s">
        <v>173</v>
      </c>
      <c r="AU106" s="183" t="s">
        <v>82</v>
      </c>
      <c r="AV106" s="13" t="s">
        <v>80</v>
      </c>
      <c r="AW106" s="13" t="s">
        <v>36</v>
      </c>
      <c r="AX106" s="13" t="s">
        <v>73</v>
      </c>
      <c r="AY106" s="183" t="s">
        <v>149</v>
      </c>
    </row>
    <row r="107" spans="2:65" s="12" customFormat="1">
      <c r="B107" s="172"/>
      <c r="D107" s="173" t="s">
        <v>173</v>
      </c>
      <c r="E107" s="174" t="s">
        <v>5</v>
      </c>
      <c r="F107" s="175" t="s">
        <v>1035</v>
      </c>
      <c r="H107" s="176">
        <v>1.1000000000000001</v>
      </c>
      <c r="L107" s="172"/>
      <c r="M107" s="177"/>
      <c r="N107" s="178"/>
      <c r="O107" s="178"/>
      <c r="P107" s="178"/>
      <c r="Q107" s="178"/>
      <c r="R107" s="178"/>
      <c r="S107" s="178"/>
      <c r="T107" s="179"/>
      <c r="AT107" s="174" t="s">
        <v>173</v>
      </c>
      <c r="AU107" s="174" t="s">
        <v>82</v>
      </c>
      <c r="AV107" s="12" t="s">
        <v>82</v>
      </c>
      <c r="AW107" s="12" t="s">
        <v>36</v>
      </c>
      <c r="AX107" s="12" t="s">
        <v>73</v>
      </c>
      <c r="AY107" s="174" t="s">
        <v>149</v>
      </c>
    </row>
    <row r="108" spans="2:65" s="12" customFormat="1">
      <c r="B108" s="172"/>
      <c r="D108" s="173" t="s">
        <v>173</v>
      </c>
      <c r="E108" s="174" t="s">
        <v>5</v>
      </c>
      <c r="F108" s="175" t="s">
        <v>1037</v>
      </c>
      <c r="H108" s="176">
        <v>22.99</v>
      </c>
      <c r="L108" s="172"/>
      <c r="M108" s="177"/>
      <c r="N108" s="178"/>
      <c r="O108" s="178"/>
      <c r="P108" s="178"/>
      <c r="Q108" s="178"/>
      <c r="R108" s="178"/>
      <c r="S108" s="178"/>
      <c r="T108" s="179"/>
      <c r="AT108" s="174" t="s">
        <v>173</v>
      </c>
      <c r="AU108" s="174" t="s">
        <v>82</v>
      </c>
      <c r="AV108" s="12" t="s">
        <v>82</v>
      </c>
      <c r="AW108" s="12" t="s">
        <v>36</v>
      </c>
      <c r="AX108" s="12" t="s">
        <v>73</v>
      </c>
      <c r="AY108" s="174" t="s">
        <v>149</v>
      </c>
    </row>
    <row r="109" spans="2:65" s="12" customFormat="1">
      <c r="B109" s="172"/>
      <c r="D109" s="173" t="s">
        <v>173</v>
      </c>
      <c r="E109" s="174" t="s">
        <v>5</v>
      </c>
      <c r="F109" s="175" t="s">
        <v>1038</v>
      </c>
      <c r="H109" s="176">
        <v>103.455</v>
      </c>
      <c r="L109" s="172"/>
      <c r="M109" s="177"/>
      <c r="N109" s="178"/>
      <c r="O109" s="178"/>
      <c r="P109" s="178"/>
      <c r="Q109" s="178"/>
      <c r="R109" s="178"/>
      <c r="S109" s="178"/>
      <c r="T109" s="179"/>
      <c r="AT109" s="174" t="s">
        <v>173</v>
      </c>
      <c r="AU109" s="174" t="s">
        <v>82</v>
      </c>
      <c r="AV109" s="12" t="s">
        <v>82</v>
      </c>
      <c r="AW109" s="12" t="s">
        <v>36</v>
      </c>
      <c r="AX109" s="12" t="s">
        <v>73</v>
      </c>
      <c r="AY109" s="174" t="s">
        <v>149</v>
      </c>
    </row>
    <row r="110" spans="2:65" s="13" customFormat="1">
      <c r="B110" s="182"/>
      <c r="D110" s="173" t="s">
        <v>173</v>
      </c>
      <c r="E110" s="183" t="s">
        <v>5</v>
      </c>
      <c r="F110" s="184" t="s">
        <v>192</v>
      </c>
      <c r="H110" s="183" t="s">
        <v>5</v>
      </c>
      <c r="L110" s="182"/>
      <c r="M110" s="185"/>
      <c r="N110" s="186"/>
      <c r="O110" s="186"/>
      <c r="P110" s="186"/>
      <c r="Q110" s="186"/>
      <c r="R110" s="186"/>
      <c r="S110" s="186"/>
      <c r="T110" s="187"/>
      <c r="AT110" s="183" t="s">
        <v>173</v>
      </c>
      <c r="AU110" s="183" t="s">
        <v>82</v>
      </c>
      <c r="AV110" s="13" t="s">
        <v>80</v>
      </c>
      <c r="AW110" s="13" t="s">
        <v>36</v>
      </c>
      <c r="AX110" s="13" t="s">
        <v>73</v>
      </c>
      <c r="AY110" s="183" t="s">
        <v>149</v>
      </c>
    </row>
    <row r="111" spans="2:65" s="12" customFormat="1">
      <c r="B111" s="172"/>
      <c r="D111" s="173" t="s">
        <v>173</v>
      </c>
      <c r="E111" s="174" t="s">
        <v>5</v>
      </c>
      <c r="F111" s="175" t="s">
        <v>1039</v>
      </c>
      <c r="H111" s="176">
        <v>9.9</v>
      </c>
      <c r="L111" s="172"/>
      <c r="M111" s="177"/>
      <c r="N111" s="178"/>
      <c r="O111" s="178"/>
      <c r="P111" s="178"/>
      <c r="Q111" s="178"/>
      <c r="R111" s="178"/>
      <c r="S111" s="178"/>
      <c r="T111" s="179"/>
      <c r="AT111" s="174" t="s">
        <v>173</v>
      </c>
      <c r="AU111" s="174" t="s">
        <v>82</v>
      </c>
      <c r="AV111" s="12" t="s">
        <v>82</v>
      </c>
      <c r="AW111" s="12" t="s">
        <v>36</v>
      </c>
      <c r="AX111" s="12" t="s">
        <v>73</v>
      </c>
      <c r="AY111" s="174" t="s">
        <v>149</v>
      </c>
    </row>
    <row r="112" spans="2:65" s="12" customFormat="1">
      <c r="B112" s="172"/>
      <c r="D112" s="173" t="s">
        <v>173</v>
      </c>
      <c r="E112" s="174" t="s">
        <v>5</v>
      </c>
      <c r="F112" s="175" t="s">
        <v>1040</v>
      </c>
      <c r="H112" s="176">
        <v>19.8</v>
      </c>
      <c r="L112" s="172"/>
      <c r="M112" s="177"/>
      <c r="N112" s="178"/>
      <c r="O112" s="178"/>
      <c r="P112" s="178"/>
      <c r="Q112" s="178"/>
      <c r="R112" s="178"/>
      <c r="S112" s="178"/>
      <c r="T112" s="179"/>
      <c r="AT112" s="174" t="s">
        <v>173</v>
      </c>
      <c r="AU112" s="174" t="s">
        <v>82</v>
      </c>
      <c r="AV112" s="12" t="s">
        <v>82</v>
      </c>
      <c r="AW112" s="12" t="s">
        <v>36</v>
      </c>
      <c r="AX112" s="12" t="s">
        <v>73</v>
      </c>
      <c r="AY112" s="174" t="s">
        <v>149</v>
      </c>
    </row>
    <row r="113" spans="2:65" s="14" customFormat="1">
      <c r="B113" s="188"/>
      <c r="D113" s="173" t="s">
        <v>173</v>
      </c>
      <c r="E113" s="189" t="s">
        <v>5</v>
      </c>
      <c r="F113" s="190" t="s">
        <v>194</v>
      </c>
      <c r="H113" s="191">
        <v>157.245</v>
      </c>
      <c r="L113" s="188"/>
      <c r="M113" s="192"/>
      <c r="N113" s="193"/>
      <c r="O113" s="193"/>
      <c r="P113" s="193"/>
      <c r="Q113" s="193"/>
      <c r="R113" s="193"/>
      <c r="S113" s="193"/>
      <c r="T113" s="194"/>
      <c r="AT113" s="189" t="s">
        <v>173</v>
      </c>
      <c r="AU113" s="189" t="s">
        <v>82</v>
      </c>
      <c r="AV113" s="14" t="s">
        <v>156</v>
      </c>
      <c r="AW113" s="14" t="s">
        <v>36</v>
      </c>
      <c r="AX113" s="14" t="s">
        <v>80</v>
      </c>
      <c r="AY113" s="189" t="s">
        <v>149</v>
      </c>
    </row>
    <row r="114" spans="2:65" s="1" customFormat="1" ht="38.25" customHeight="1">
      <c r="B114" s="160"/>
      <c r="C114" s="161" t="s">
        <v>161</v>
      </c>
      <c r="D114" s="161" t="s">
        <v>151</v>
      </c>
      <c r="E114" s="162" t="s">
        <v>204</v>
      </c>
      <c r="F114" s="163" t="s">
        <v>205</v>
      </c>
      <c r="G114" s="164" t="s">
        <v>171</v>
      </c>
      <c r="H114" s="165">
        <v>1.1000000000000001</v>
      </c>
      <c r="I114" s="166"/>
      <c r="J114" s="166">
        <f>ROUND(I114*H114,2)</f>
        <v>0</v>
      </c>
      <c r="K114" s="163" t="s">
        <v>155</v>
      </c>
      <c r="L114" s="39"/>
      <c r="M114" s="167" t="s">
        <v>5</v>
      </c>
      <c r="N114" s="168" t="s">
        <v>44</v>
      </c>
      <c r="O114" s="169">
        <v>7.8E-2</v>
      </c>
      <c r="P114" s="169">
        <f>O114*H114</f>
        <v>8.5800000000000001E-2</v>
      </c>
      <c r="Q114" s="169">
        <v>0</v>
      </c>
      <c r="R114" s="169">
        <f>Q114*H114</f>
        <v>0</v>
      </c>
      <c r="S114" s="169">
        <v>0.22</v>
      </c>
      <c r="T114" s="170">
        <f>S114*H114</f>
        <v>0.24200000000000002</v>
      </c>
      <c r="AR114" s="25" t="s">
        <v>156</v>
      </c>
      <c r="AT114" s="25" t="s">
        <v>151</v>
      </c>
      <c r="AU114" s="25" t="s">
        <v>82</v>
      </c>
      <c r="AY114" s="25" t="s">
        <v>149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25" t="s">
        <v>80</v>
      </c>
      <c r="BK114" s="171">
        <f>ROUND(I114*H114,2)</f>
        <v>0</v>
      </c>
      <c r="BL114" s="25" t="s">
        <v>156</v>
      </c>
      <c r="BM114" s="25" t="s">
        <v>1041</v>
      </c>
    </row>
    <row r="115" spans="2:65" s="1" customFormat="1" ht="27">
      <c r="B115" s="39"/>
      <c r="D115" s="173" t="s">
        <v>179</v>
      </c>
      <c r="F115" s="180" t="s">
        <v>207</v>
      </c>
      <c r="L115" s="39"/>
      <c r="M115" s="181"/>
      <c r="N115" s="40"/>
      <c r="O115" s="40"/>
      <c r="P115" s="40"/>
      <c r="Q115" s="40"/>
      <c r="R115" s="40"/>
      <c r="S115" s="40"/>
      <c r="T115" s="68"/>
      <c r="AT115" s="25" t="s">
        <v>179</v>
      </c>
      <c r="AU115" s="25" t="s">
        <v>82</v>
      </c>
    </row>
    <row r="116" spans="2:65" s="13" customFormat="1">
      <c r="B116" s="182"/>
      <c r="D116" s="173" t="s">
        <v>173</v>
      </c>
      <c r="E116" s="183" t="s">
        <v>5</v>
      </c>
      <c r="F116" s="184" t="s">
        <v>208</v>
      </c>
      <c r="H116" s="183" t="s">
        <v>5</v>
      </c>
      <c r="L116" s="182"/>
      <c r="M116" s="185"/>
      <c r="N116" s="186"/>
      <c r="O116" s="186"/>
      <c r="P116" s="186"/>
      <c r="Q116" s="186"/>
      <c r="R116" s="186"/>
      <c r="S116" s="186"/>
      <c r="T116" s="187"/>
      <c r="AT116" s="183" t="s">
        <v>173</v>
      </c>
      <c r="AU116" s="183" t="s">
        <v>82</v>
      </c>
      <c r="AV116" s="13" t="s">
        <v>80</v>
      </c>
      <c r="AW116" s="13" t="s">
        <v>36</v>
      </c>
      <c r="AX116" s="13" t="s">
        <v>73</v>
      </c>
      <c r="AY116" s="183" t="s">
        <v>149</v>
      </c>
    </row>
    <row r="117" spans="2:65" s="13" customFormat="1">
      <c r="B117" s="182"/>
      <c r="D117" s="173" t="s">
        <v>173</v>
      </c>
      <c r="E117" s="183" t="s">
        <v>5</v>
      </c>
      <c r="F117" s="184" t="s">
        <v>188</v>
      </c>
      <c r="H117" s="183" t="s">
        <v>5</v>
      </c>
      <c r="L117" s="182"/>
      <c r="M117" s="185"/>
      <c r="N117" s="186"/>
      <c r="O117" s="186"/>
      <c r="P117" s="186"/>
      <c r="Q117" s="186"/>
      <c r="R117" s="186"/>
      <c r="S117" s="186"/>
      <c r="T117" s="187"/>
      <c r="AT117" s="183" t="s">
        <v>173</v>
      </c>
      <c r="AU117" s="183" t="s">
        <v>82</v>
      </c>
      <c r="AV117" s="13" t="s">
        <v>80</v>
      </c>
      <c r="AW117" s="13" t="s">
        <v>36</v>
      </c>
      <c r="AX117" s="13" t="s">
        <v>73</v>
      </c>
      <c r="AY117" s="183" t="s">
        <v>149</v>
      </c>
    </row>
    <row r="118" spans="2:65" s="13" customFormat="1">
      <c r="B118" s="182"/>
      <c r="D118" s="173" t="s">
        <v>173</v>
      </c>
      <c r="E118" s="183" t="s">
        <v>5</v>
      </c>
      <c r="F118" s="184" t="s">
        <v>200</v>
      </c>
      <c r="H118" s="183" t="s">
        <v>5</v>
      </c>
      <c r="L118" s="182"/>
      <c r="M118" s="185"/>
      <c r="N118" s="186"/>
      <c r="O118" s="186"/>
      <c r="P118" s="186"/>
      <c r="Q118" s="186"/>
      <c r="R118" s="186"/>
      <c r="S118" s="186"/>
      <c r="T118" s="187"/>
      <c r="AT118" s="183" t="s">
        <v>173</v>
      </c>
      <c r="AU118" s="183" t="s">
        <v>82</v>
      </c>
      <c r="AV118" s="13" t="s">
        <v>80</v>
      </c>
      <c r="AW118" s="13" t="s">
        <v>36</v>
      </c>
      <c r="AX118" s="13" t="s">
        <v>73</v>
      </c>
      <c r="AY118" s="183" t="s">
        <v>149</v>
      </c>
    </row>
    <row r="119" spans="2:65" s="12" customFormat="1">
      <c r="B119" s="172"/>
      <c r="D119" s="173" t="s">
        <v>173</v>
      </c>
      <c r="E119" s="174" t="s">
        <v>5</v>
      </c>
      <c r="F119" s="175" t="s">
        <v>1035</v>
      </c>
      <c r="H119" s="176">
        <v>1.1000000000000001</v>
      </c>
      <c r="L119" s="172"/>
      <c r="M119" s="177"/>
      <c r="N119" s="178"/>
      <c r="O119" s="178"/>
      <c r="P119" s="178"/>
      <c r="Q119" s="178"/>
      <c r="R119" s="178"/>
      <c r="S119" s="178"/>
      <c r="T119" s="179"/>
      <c r="AT119" s="174" t="s">
        <v>173</v>
      </c>
      <c r="AU119" s="174" t="s">
        <v>82</v>
      </c>
      <c r="AV119" s="12" t="s">
        <v>82</v>
      </c>
      <c r="AW119" s="12" t="s">
        <v>36</v>
      </c>
      <c r="AX119" s="12" t="s">
        <v>80</v>
      </c>
      <c r="AY119" s="174" t="s">
        <v>149</v>
      </c>
    </row>
    <row r="120" spans="2:65" s="1" customFormat="1" ht="38.25" customHeight="1">
      <c r="B120" s="160"/>
      <c r="C120" s="161" t="s">
        <v>156</v>
      </c>
      <c r="D120" s="161" t="s">
        <v>151</v>
      </c>
      <c r="E120" s="162" t="s">
        <v>210</v>
      </c>
      <c r="F120" s="163" t="s">
        <v>211</v>
      </c>
      <c r="G120" s="164" t="s">
        <v>171</v>
      </c>
      <c r="H120" s="165">
        <v>1.5</v>
      </c>
      <c r="I120" s="166"/>
      <c r="J120" s="166">
        <f>ROUND(I120*H120,2)</f>
        <v>0</v>
      </c>
      <c r="K120" s="163" t="s">
        <v>155</v>
      </c>
      <c r="L120" s="39"/>
      <c r="M120" s="167" t="s">
        <v>5</v>
      </c>
      <c r="N120" s="168" t="s">
        <v>44</v>
      </c>
      <c r="O120" s="169">
        <v>1.6E-2</v>
      </c>
      <c r="P120" s="169">
        <f>O120*H120</f>
        <v>2.4E-2</v>
      </c>
      <c r="Q120" s="169">
        <v>4.0000000000000003E-5</v>
      </c>
      <c r="R120" s="169">
        <f>Q120*H120</f>
        <v>6.0000000000000008E-5</v>
      </c>
      <c r="S120" s="169">
        <v>0.10299999999999999</v>
      </c>
      <c r="T120" s="170">
        <f>S120*H120</f>
        <v>0.1545</v>
      </c>
      <c r="AR120" s="25" t="s">
        <v>156</v>
      </c>
      <c r="AT120" s="25" t="s">
        <v>151</v>
      </c>
      <c r="AU120" s="25" t="s">
        <v>82</v>
      </c>
      <c r="AY120" s="25" t="s">
        <v>149</v>
      </c>
      <c r="BE120" s="171">
        <f>IF(N120="základní",J120,0)</f>
        <v>0</v>
      </c>
      <c r="BF120" s="171">
        <f>IF(N120="snížená",J120,0)</f>
        <v>0</v>
      </c>
      <c r="BG120" s="171">
        <f>IF(N120="zákl. přenesená",J120,0)</f>
        <v>0</v>
      </c>
      <c r="BH120" s="171">
        <f>IF(N120="sníž. přenesená",J120,0)</f>
        <v>0</v>
      </c>
      <c r="BI120" s="171">
        <f>IF(N120="nulová",J120,0)</f>
        <v>0</v>
      </c>
      <c r="BJ120" s="25" t="s">
        <v>80</v>
      </c>
      <c r="BK120" s="171">
        <f>ROUND(I120*H120,2)</f>
        <v>0</v>
      </c>
      <c r="BL120" s="25" t="s">
        <v>156</v>
      </c>
      <c r="BM120" s="25" t="s">
        <v>1042</v>
      </c>
    </row>
    <row r="121" spans="2:65" s="1" customFormat="1" ht="27">
      <c r="B121" s="39"/>
      <c r="D121" s="173" t="s">
        <v>179</v>
      </c>
      <c r="F121" s="180" t="s">
        <v>213</v>
      </c>
      <c r="L121" s="39"/>
      <c r="M121" s="181"/>
      <c r="N121" s="40"/>
      <c r="O121" s="40"/>
      <c r="P121" s="40"/>
      <c r="Q121" s="40"/>
      <c r="R121" s="40"/>
      <c r="S121" s="40"/>
      <c r="T121" s="68"/>
      <c r="AT121" s="25" t="s">
        <v>179</v>
      </c>
      <c r="AU121" s="25" t="s">
        <v>82</v>
      </c>
    </row>
    <row r="122" spans="2:65" s="13" customFormat="1">
      <c r="B122" s="182"/>
      <c r="D122" s="173" t="s">
        <v>173</v>
      </c>
      <c r="E122" s="183" t="s">
        <v>5</v>
      </c>
      <c r="F122" s="184" t="s">
        <v>187</v>
      </c>
      <c r="H122" s="183" t="s">
        <v>5</v>
      </c>
      <c r="L122" s="182"/>
      <c r="M122" s="185"/>
      <c r="N122" s="186"/>
      <c r="O122" s="186"/>
      <c r="P122" s="186"/>
      <c r="Q122" s="186"/>
      <c r="R122" s="186"/>
      <c r="S122" s="186"/>
      <c r="T122" s="187"/>
      <c r="AT122" s="183" t="s">
        <v>173</v>
      </c>
      <c r="AU122" s="183" t="s">
        <v>82</v>
      </c>
      <c r="AV122" s="13" t="s">
        <v>80</v>
      </c>
      <c r="AW122" s="13" t="s">
        <v>36</v>
      </c>
      <c r="AX122" s="13" t="s">
        <v>73</v>
      </c>
      <c r="AY122" s="183" t="s">
        <v>149</v>
      </c>
    </row>
    <row r="123" spans="2:65" s="13" customFormat="1">
      <c r="B123" s="182"/>
      <c r="D123" s="173" t="s">
        <v>173</v>
      </c>
      <c r="E123" s="183" t="s">
        <v>5</v>
      </c>
      <c r="F123" s="184" t="s">
        <v>188</v>
      </c>
      <c r="H123" s="183" t="s">
        <v>5</v>
      </c>
      <c r="L123" s="182"/>
      <c r="M123" s="185"/>
      <c r="N123" s="186"/>
      <c r="O123" s="186"/>
      <c r="P123" s="186"/>
      <c r="Q123" s="186"/>
      <c r="R123" s="186"/>
      <c r="S123" s="186"/>
      <c r="T123" s="187"/>
      <c r="AT123" s="183" t="s">
        <v>173</v>
      </c>
      <c r="AU123" s="183" t="s">
        <v>82</v>
      </c>
      <c r="AV123" s="13" t="s">
        <v>80</v>
      </c>
      <c r="AW123" s="13" t="s">
        <v>36</v>
      </c>
      <c r="AX123" s="13" t="s">
        <v>73</v>
      </c>
      <c r="AY123" s="183" t="s">
        <v>149</v>
      </c>
    </row>
    <row r="124" spans="2:65" s="13" customFormat="1">
      <c r="B124" s="182"/>
      <c r="D124" s="173" t="s">
        <v>173</v>
      </c>
      <c r="E124" s="183" t="s">
        <v>5</v>
      </c>
      <c r="F124" s="184" t="s">
        <v>190</v>
      </c>
      <c r="H124" s="183" t="s">
        <v>5</v>
      </c>
      <c r="L124" s="182"/>
      <c r="M124" s="185"/>
      <c r="N124" s="186"/>
      <c r="O124" s="186"/>
      <c r="P124" s="186"/>
      <c r="Q124" s="186"/>
      <c r="R124" s="186"/>
      <c r="S124" s="186"/>
      <c r="T124" s="187"/>
      <c r="AT124" s="183" t="s">
        <v>173</v>
      </c>
      <c r="AU124" s="183" t="s">
        <v>82</v>
      </c>
      <c r="AV124" s="13" t="s">
        <v>80</v>
      </c>
      <c r="AW124" s="13" t="s">
        <v>36</v>
      </c>
      <c r="AX124" s="13" t="s">
        <v>73</v>
      </c>
      <c r="AY124" s="183" t="s">
        <v>149</v>
      </c>
    </row>
    <row r="125" spans="2:65" s="12" customFormat="1">
      <c r="B125" s="172"/>
      <c r="D125" s="173" t="s">
        <v>173</v>
      </c>
      <c r="E125" s="174" t="s">
        <v>5</v>
      </c>
      <c r="F125" s="175" t="s">
        <v>1043</v>
      </c>
      <c r="H125" s="176">
        <v>1.5</v>
      </c>
      <c r="L125" s="172"/>
      <c r="M125" s="177"/>
      <c r="N125" s="178"/>
      <c r="O125" s="178"/>
      <c r="P125" s="178"/>
      <c r="Q125" s="178"/>
      <c r="R125" s="178"/>
      <c r="S125" s="178"/>
      <c r="T125" s="179"/>
      <c r="AT125" s="174" t="s">
        <v>173</v>
      </c>
      <c r="AU125" s="174" t="s">
        <v>82</v>
      </c>
      <c r="AV125" s="12" t="s">
        <v>82</v>
      </c>
      <c r="AW125" s="12" t="s">
        <v>36</v>
      </c>
      <c r="AX125" s="12" t="s">
        <v>80</v>
      </c>
      <c r="AY125" s="174" t="s">
        <v>149</v>
      </c>
    </row>
    <row r="126" spans="2:65" s="1" customFormat="1" ht="25.5" customHeight="1">
      <c r="B126" s="160"/>
      <c r="C126" s="161" t="s">
        <v>168</v>
      </c>
      <c r="D126" s="161" t="s">
        <v>151</v>
      </c>
      <c r="E126" s="162" t="s">
        <v>223</v>
      </c>
      <c r="F126" s="163" t="s">
        <v>224</v>
      </c>
      <c r="G126" s="164" t="s">
        <v>225</v>
      </c>
      <c r="H126" s="165">
        <v>396.72</v>
      </c>
      <c r="I126" s="166"/>
      <c r="J126" s="166">
        <f>ROUND(I126*H126,2)</f>
        <v>0</v>
      </c>
      <c r="K126" s="163" t="s">
        <v>155</v>
      </c>
      <c r="L126" s="39"/>
      <c r="M126" s="167" t="s">
        <v>5</v>
      </c>
      <c r="N126" s="168" t="s">
        <v>44</v>
      </c>
      <c r="O126" s="169">
        <v>0.2</v>
      </c>
      <c r="P126" s="169">
        <f>O126*H126</f>
        <v>79.344000000000008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AR126" s="25" t="s">
        <v>156</v>
      </c>
      <c r="AT126" s="25" t="s">
        <v>151</v>
      </c>
      <c r="AU126" s="25" t="s">
        <v>82</v>
      </c>
      <c r="AY126" s="25" t="s">
        <v>149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25" t="s">
        <v>80</v>
      </c>
      <c r="BK126" s="171">
        <f>ROUND(I126*H126,2)</f>
        <v>0</v>
      </c>
      <c r="BL126" s="25" t="s">
        <v>156</v>
      </c>
      <c r="BM126" s="25" t="s">
        <v>1044</v>
      </c>
    </row>
    <row r="127" spans="2:65" s="1" customFormat="1" ht="27">
      <c r="B127" s="39"/>
      <c r="D127" s="173" t="s">
        <v>179</v>
      </c>
      <c r="F127" s="180" t="s">
        <v>227</v>
      </c>
      <c r="L127" s="39"/>
      <c r="M127" s="181"/>
      <c r="N127" s="40"/>
      <c r="O127" s="40"/>
      <c r="P127" s="40"/>
      <c r="Q127" s="40"/>
      <c r="R127" s="40"/>
      <c r="S127" s="40"/>
      <c r="T127" s="68"/>
      <c r="AT127" s="25" t="s">
        <v>179</v>
      </c>
      <c r="AU127" s="25" t="s">
        <v>82</v>
      </c>
    </row>
    <row r="128" spans="2:65" s="12" customFormat="1">
      <c r="B128" s="172"/>
      <c r="D128" s="173" t="s">
        <v>173</v>
      </c>
      <c r="E128" s="174" t="s">
        <v>5</v>
      </c>
      <c r="F128" s="175" t="s">
        <v>1045</v>
      </c>
      <c r="H128" s="176">
        <v>331.92</v>
      </c>
      <c r="L128" s="172"/>
      <c r="M128" s="177"/>
      <c r="N128" s="178"/>
      <c r="O128" s="178"/>
      <c r="P128" s="178"/>
      <c r="Q128" s="178"/>
      <c r="R128" s="178"/>
      <c r="S128" s="178"/>
      <c r="T128" s="179"/>
      <c r="AT128" s="174" t="s">
        <v>173</v>
      </c>
      <c r="AU128" s="174" t="s">
        <v>82</v>
      </c>
      <c r="AV128" s="12" t="s">
        <v>82</v>
      </c>
      <c r="AW128" s="12" t="s">
        <v>36</v>
      </c>
      <c r="AX128" s="12" t="s">
        <v>73</v>
      </c>
      <c r="AY128" s="174" t="s">
        <v>149</v>
      </c>
    </row>
    <row r="129" spans="2:65" s="12" customFormat="1">
      <c r="B129" s="172"/>
      <c r="D129" s="173" t="s">
        <v>173</v>
      </c>
      <c r="E129" s="174" t="s">
        <v>5</v>
      </c>
      <c r="F129" s="175" t="s">
        <v>1046</v>
      </c>
      <c r="H129" s="176">
        <v>64.8</v>
      </c>
      <c r="L129" s="172"/>
      <c r="M129" s="177"/>
      <c r="N129" s="178"/>
      <c r="O129" s="178"/>
      <c r="P129" s="178"/>
      <c r="Q129" s="178"/>
      <c r="R129" s="178"/>
      <c r="S129" s="178"/>
      <c r="T129" s="179"/>
      <c r="AT129" s="174" t="s">
        <v>173</v>
      </c>
      <c r="AU129" s="174" t="s">
        <v>82</v>
      </c>
      <c r="AV129" s="12" t="s">
        <v>82</v>
      </c>
      <c r="AW129" s="12" t="s">
        <v>36</v>
      </c>
      <c r="AX129" s="12" t="s">
        <v>73</v>
      </c>
      <c r="AY129" s="174" t="s">
        <v>149</v>
      </c>
    </row>
    <row r="130" spans="2:65" s="14" customFormat="1">
      <c r="B130" s="188"/>
      <c r="D130" s="173" t="s">
        <v>173</v>
      </c>
      <c r="E130" s="189" t="s">
        <v>5</v>
      </c>
      <c r="F130" s="190" t="s">
        <v>194</v>
      </c>
      <c r="H130" s="191">
        <v>396.72</v>
      </c>
      <c r="L130" s="188"/>
      <c r="M130" s="192"/>
      <c r="N130" s="193"/>
      <c r="O130" s="193"/>
      <c r="P130" s="193"/>
      <c r="Q130" s="193"/>
      <c r="R130" s="193"/>
      <c r="S130" s="193"/>
      <c r="T130" s="194"/>
      <c r="AT130" s="189" t="s">
        <v>173</v>
      </c>
      <c r="AU130" s="189" t="s">
        <v>82</v>
      </c>
      <c r="AV130" s="14" t="s">
        <v>156</v>
      </c>
      <c r="AW130" s="14" t="s">
        <v>36</v>
      </c>
      <c r="AX130" s="14" t="s">
        <v>80</v>
      </c>
      <c r="AY130" s="189" t="s">
        <v>149</v>
      </c>
    </row>
    <row r="131" spans="2:65" s="1" customFormat="1" ht="25.5" customHeight="1">
      <c r="B131" s="160"/>
      <c r="C131" s="161" t="s">
        <v>175</v>
      </c>
      <c r="D131" s="161" t="s">
        <v>151</v>
      </c>
      <c r="E131" s="162" t="s">
        <v>231</v>
      </c>
      <c r="F131" s="163" t="s">
        <v>232</v>
      </c>
      <c r="G131" s="164" t="s">
        <v>233</v>
      </c>
      <c r="H131" s="165">
        <v>16.53</v>
      </c>
      <c r="I131" s="166"/>
      <c r="J131" s="166">
        <f>ROUND(I131*H131,2)</f>
        <v>0</v>
      </c>
      <c r="K131" s="163" t="s">
        <v>155</v>
      </c>
      <c r="L131" s="39"/>
      <c r="M131" s="167" t="s">
        <v>5</v>
      </c>
      <c r="N131" s="168" t="s">
        <v>44</v>
      </c>
      <c r="O131" s="169">
        <v>0</v>
      </c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AR131" s="25" t="s">
        <v>156</v>
      </c>
      <c r="AT131" s="25" t="s">
        <v>151</v>
      </c>
      <c r="AU131" s="25" t="s">
        <v>82</v>
      </c>
      <c r="AY131" s="25" t="s">
        <v>149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25" t="s">
        <v>80</v>
      </c>
      <c r="BK131" s="171">
        <f>ROUND(I131*H131,2)</f>
        <v>0</v>
      </c>
      <c r="BL131" s="25" t="s">
        <v>156</v>
      </c>
      <c r="BM131" s="25" t="s">
        <v>1047</v>
      </c>
    </row>
    <row r="132" spans="2:65" s="12" customFormat="1">
      <c r="B132" s="172"/>
      <c r="D132" s="173" t="s">
        <v>173</v>
      </c>
      <c r="E132" s="174" t="s">
        <v>5</v>
      </c>
      <c r="F132" s="175" t="s">
        <v>1048</v>
      </c>
      <c r="H132" s="176">
        <v>13.83</v>
      </c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173</v>
      </c>
      <c r="AU132" s="174" t="s">
        <v>82</v>
      </c>
      <c r="AV132" s="12" t="s">
        <v>82</v>
      </c>
      <c r="AW132" s="12" t="s">
        <v>36</v>
      </c>
      <c r="AX132" s="12" t="s">
        <v>73</v>
      </c>
      <c r="AY132" s="174" t="s">
        <v>149</v>
      </c>
    </row>
    <row r="133" spans="2:65" s="12" customFormat="1">
      <c r="B133" s="172"/>
      <c r="D133" s="173" t="s">
        <v>173</v>
      </c>
      <c r="E133" s="174" t="s">
        <v>5</v>
      </c>
      <c r="F133" s="175" t="s">
        <v>1049</v>
      </c>
      <c r="H133" s="176">
        <v>2.7</v>
      </c>
      <c r="L133" s="172"/>
      <c r="M133" s="177"/>
      <c r="N133" s="178"/>
      <c r="O133" s="178"/>
      <c r="P133" s="178"/>
      <c r="Q133" s="178"/>
      <c r="R133" s="178"/>
      <c r="S133" s="178"/>
      <c r="T133" s="179"/>
      <c r="AT133" s="174" t="s">
        <v>173</v>
      </c>
      <c r="AU133" s="174" t="s">
        <v>82</v>
      </c>
      <c r="AV133" s="12" t="s">
        <v>82</v>
      </c>
      <c r="AW133" s="12" t="s">
        <v>36</v>
      </c>
      <c r="AX133" s="12" t="s">
        <v>73</v>
      </c>
      <c r="AY133" s="174" t="s">
        <v>149</v>
      </c>
    </row>
    <row r="134" spans="2:65" s="14" customFormat="1">
      <c r="B134" s="188"/>
      <c r="D134" s="173" t="s">
        <v>173</v>
      </c>
      <c r="E134" s="189" t="s">
        <v>5</v>
      </c>
      <c r="F134" s="190" t="s">
        <v>194</v>
      </c>
      <c r="H134" s="191">
        <v>16.53</v>
      </c>
      <c r="L134" s="188"/>
      <c r="M134" s="192"/>
      <c r="N134" s="193"/>
      <c r="O134" s="193"/>
      <c r="P134" s="193"/>
      <c r="Q134" s="193"/>
      <c r="R134" s="193"/>
      <c r="S134" s="193"/>
      <c r="T134" s="194"/>
      <c r="AT134" s="189" t="s">
        <v>173</v>
      </c>
      <c r="AU134" s="189" t="s">
        <v>82</v>
      </c>
      <c r="AV134" s="14" t="s">
        <v>156</v>
      </c>
      <c r="AW134" s="14" t="s">
        <v>36</v>
      </c>
      <c r="AX134" s="14" t="s">
        <v>80</v>
      </c>
      <c r="AY134" s="189" t="s">
        <v>149</v>
      </c>
    </row>
    <row r="135" spans="2:65" s="1" customFormat="1" ht="63.75" customHeight="1">
      <c r="B135" s="160"/>
      <c r="C135" s="161" t="s">
        <v>182</v>
      </c>
      <c r="D135" s="161" t="s">
        <v>151</v>
      </c>
      <c r="E135" s="162" t="s">
        <v>238</v>
      </c>
      <c r="F135" s="163" t="s">
        <v>239</v>
      </c>
      <c r="G135" s="164" t="s">
        <v>219</v>
      </c>
      <c r="H135" s="165">
        <v>29.7</v>
      </c>
      <c r="I135" s="166"/>
      <c r="J135" s="166">
        <f>ROUND(I135*H135,2)</f>
        <v>0</v>
      </c>
      <c r="K135" s="163" t="s">
        <v>155</v>
      </c>
      <c r="L135" s="39"/>
      <c r="M135" s="167" t="s">
        <v>5</v>
      </c>
      <c r="N135" s="168" t="s">
        <v>44</v>
      </c>
      <c r="O135" s="169">
        <v>0.70299999999999996</v>
      </c>
      <c r="P135" s="169">
        <f>O135*H135</f>
        <v>20.879099999999998</v>
      </c>
      <c r="Q135" s="169">
        <v>8.6800000000000002E-3</v>
      </c>
      <c r="R135" s="169">
        <f>Q135*H135</f>
        <v>0.25779600000000003</v>
      </c>
      <c r="S135" s="169">
        <v>0</v>
      </c>
      <c r="T135" s="170">
        <f>S135*H135</f>
        <v>0</v>
      </c>
      <c r="AR135" s="25" t="s">
        <v>156</v>
      </c>
      <c r="AT135" s="25" t="s">
        <v>151</v>
      </c>
      <c r="AU135" s="25" t="s">
        <v>82</v>
      </c>
      <c r="AY135" s="25" t="s">
        <v>149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25" t="s">
        <v>80</v>
      </c>
      <c r="BK135" s="171">
        <f>ROUND(I135*H135,2)</f>
        <v>0</v>
      </c>
      <c r="BL135" s="25" t="s">
        <v>156</v>
      </c>
      <c r="BM135" s="25" t="s">
        <v>1050</v>
      </c>
    </row>
    <row r="136" spans="2:65" s="12" customFormat="1">
      <c r="B136" s="172"/>
      <c r="D136" s="173" t="s">
        <v>173</v>
      </c>
      <c r="E136" s="174" t="s">
        <v>5</v>
      </c>
      <c r="F136" s="175" t="s">
        <v>1051</v>
      </c>
      <c r="H136" s="176">
        <v>9.9</v>
      </c>
      <c r="L136" s="172"/>
      <c r="M136" s="177"/>
      <c r="N136" s="178"/>
      <c r="O136" s="178"/>
      <c r="P136" s="178"/>
      <c r="Q136" s="178"/>
      <c r="R136" s="178"/>
      <c r="S136" s="178"/>
      <c r="T136" s="179"/>
      <c r="AT136" s="174" t="s">
        <v>173</v>
      </c>
      <c r="AU136" s="174" t="s">
        <v>82</v>
      </c>
      <c r="AV136" s="12" t="s">
        <v>82</v>
      </c>
      <c r="AW136" s="12" t="s">
        <v>36</v>
      </c>
      <c r="AX136" s="12" t="s">
        <v>73</v>
      </c>
      <c r="AY136" s="174" t="s">
        <v>149</v>
      </c>
    </row>
    <row r="137" spans="2:65" s="12" customFormat="1">
      <c r="B137" s="172"/>
      <c r="D137" s="173" t="s">
        <v>173</v>
      </c>
      <c r="E137" s="174" t="s">
        <v>5</v>
      </c>
      <c r="F137" s="175" t="s">
        <v>1052</v>
      </c>
      <c r="H137" s="176">
        <v>19.8</v>
      </c>
      <c r="L137" s="172"/>
      <c r="M137" s="177"/>
      <c r="N137" s="178"/>
      <c r="O137" s="178"/>
      <c r="P137" s="178"/>
      <c r="Q137" s="178"/>
      <c r="R137" s="178"/>
      <c r="S137" s="178"/>
      <c r="T137" s="179"/>
      <c r="AT137" s="174" t="s">
        <v>173</v>
      </c>
      <c r="AU137" s="174" t="s">
        <v>82</v>
      </c>
      <c r="AV137" s="12" t="s">
        <v>82</v>
      </c>
      <c r="AW137" s="12" t="s">
        <v>36</v>
      </c>
      <c r="AX137" s="12" t="s">
        <v>73</v>
      </c>
      <c r="AY137" s="174" t="s">
        <v>149</v>
      </c>
    </row>
    <row r="138" spans="2:65" s="14" customFormat="1">
      <c r="B138" s="188"/>
      <c r="D138" s="173" t="s">
        <v>173</v>
      </c>
      <c r="E138" s="189" t="s">
        <v>5</v>
      </c>
      <c r="F138" s="190" t="s">
        <v>194</v>
      </c>
      <c r="H138" s="191">
        <v>29.7</v>
      </c>
      <c r="L138" s="188"/>
      <c r="M138" s="192"/>
      <c r="N138" s="193"/>
      <c r="O138" s="193"/>
      <c r="P138" s="193"/>
      <c r="Q138" s="193"/>
      <c r="R138" s="193"/>
      <c r="S138" s="193"/>
      <c r="T138" s="194"/>
      <c r="AT138" s="189" t="s">
        <v>173</v>
      </c>
      <c r="AU138" s="189" t="s">
        <v>82</v>
      </c>
      <c r="AV138" s="14" t="s">
        <v>156</v>
      </c>
      <c r="AW138" s="14" t="s">
        <v>36</v>
      </c>
      <c r="AX138" s="14" t="s">
        <v>80</v>
      </c>
      <c r="AY138" s="189" t="s">
        <v>149</v>
      </c>
    </row>
    <row r="139" spans="2:65" s="1" customFormat="1" ht="63.75" customHeight="1">
      <c r="B139" s="160"/>
      <c r="C139" s="161" t="s">
        <v>195</v>
      </c>
      <c r="D139" s="161" t="s">
        <v>151</v>
      </c>
      <c r="E139" s="162" t="s">
        <v>248</v>
      </c>
      <c r="F139" s="163" t="s">
        <v>249</v>
      </c>
      <c r="G139" s="164" t="s">
        <v>219</v>
      </c>
      <c r="H139" s="165">
        <v>3.3</v>
      </c>
      <c r="I139" s="166"/>
      <c r="J139" s="166">
        <f>ROUND(I139*H139,2)</f>
        <v>0</v>
      </c>
      <c r="K139" s="163" t="s">
        <v>155</v>
      </c>
      <c r="L139" s="39"/>
      <c r="M139" s="167" t="s">
        <v>5</v>
      </c>
      <c r="N139" s="168" t="s">
        <v>44</v>
      </c>
      <c r="O139" s="169">
        <v>1.153</v>
      </c>
      <c r="P139" s="169">
        <f>O139*H139</f>
        <v>3.8048999999999999</v>
      </c>
      <c r="Q139" s="169">
        <v>1.269E-2</v>
      </c>
      <c r="R139" s="169">
        <f>Q139*H139</f>
        <v>4.1876999999999998E-2</v>
      </c>
      <c r="S139" s="169">
        <v>0</v>
      </c>
      <c r="T139" s="170">
        <f>S139*H139</f>
        <v>0</v>
      </c>
      <c r="AR139" s="25" t="s">
        <v>156</v>
      </c>
      <c r="AT139" s="25" t="s">
        <v>151</v>
      </c>
      <c r="AU139" s="25" t="s">
        <v>82</v>
      </c>
      <c r="AY139" s="25" t="s">
        <v>149</v>
      </c>
      <c r="BE139" s="171">
        <f>IF(N139="základní",J139,0)</f>
        <v>0</v>
      </c>
      <c r="BF139" s="171">
        <f>IF(N139="snížená",J139,0)</f>
        <v>0</v>
      </c>
      <c r="BG139" s="171">
        <f>IF(N139="zákl. přenesená",J139,0)</f>
        <v>0</v>
      </c>
      <c r="BH139" s="171">
        <f>IF(N139="sníž. přenesená",J139,0)</f>
        <v>0</v>
      </c>
      <c r="BI139" s="171">
        <f>IF(N139="nulová",J139,0)</f>
        <v>0</v>
      </c>
      <c r="BJ139" s="25" t="s">
        <v>80</v>
      </c>
      <c r="BK139" s="171">
        <f>ROUND(I139*H139,2)</f>
        <v>0</v>
      </c>
      <c r="BL139" s="25" t="s">
        <v>156</v>
      </c>
      <c r="BM139" s="25" t="s">
        <v>1053</v>
      </c>
    </row>
    <row r="140" spans="2:65" s="12" customFormat="1">
      <c r="B140" s="172"/>
      <c r="D140" s="173" t="s">
        <v>173</v>
      </c>
      <c r="E140" s="174" t="s">
        <v>5</v>
      </c>
      <c r="F140" s="175" t="s">
        <v>256</v>
      </c>
      <c r="H140" s="176">
        <v>3.3</v>
      </c>
      <c r="L140" s="172"/>
      <c r="M140" s="177"/>
      <c r="N140" s="178"/>
      <c r="O140" s="178"/>
      <c r="P140" s="178"/>
      <c r="Q140" s="178"/>
      <c r="R140" s="178"/>
      <c r="S140" s="178"/>
      <c r="T140" s="179"/>
      <c r="AT140" s="174" t="s">
        <v>173</v>
      </c>
      <c r="AU140" s="174" t="s">
        <v>82</v>
      </c>
      <c r="AV140" s="12" t="s">
        <v>82</v>
      </c>
      <c r="AW140" s="12" t="s">
        <v>36</v>
      </c>
      <c r="AX140" s="12" t="s">
        <v>80</v>
      </c>
      <c r="AY140" s="174" t="s">
        <v>149</v>
      </c>
    </row>
    <row r="141" spans="2:65" s="1" customFormat="1" ht="63.75" customHeight="1">
      <c r="B141" s="160"/>
      <c r="C141" s="161" t="s">
        <v>203</v>
      </c>
      <c r="D141" s="161" t="s">
        <v>151</v>
      </c>
      <c r="E141" s="162" t="s">
        <v>253</v>
      </c>
      <c r="F141" s="163" t="s">
        <v>254</v>
      </c>
      <c r="G141" s="164" t="s">
        <v>219</v>
      </c>
      <c r="H141" s="165">
        <v>14.3</v>
      </c>
      <c r="I141" s="166"/>
      <c r="J141" s="166">
        <f>ROUND(I141*H141,2)</f>
        <v>0</v>
      </c>
      <c r="K141" s="163" t="s">
        <v>155</v>
      </c>
      <c r="L141" s="39"/>
      <c r="M141" s="167" t="s">
        <v>5</v>
      </c>
      <c r="N141" s="168" t="s">
        <v>44</v>
      </c>
      <c r="O141" s="169">
        <v>0.54700000000000004</v>
      </c>
      <c r="P141" s="169">
        <f>O141*H141</f>
        <v>7.8221000000000007</v>
      </c>
      <c r="Q141" s="169">
        <v>3.6900000000000002E-2</v>
      </c>
      <c r="R141" s="169">
        <f>Q141*H141</f>
        <v>0.52767000000000008</v>
      </c>
      <c r="S141" s="169">
        <v>0</v>
      </c>
      <c r="T141" s="170">
        <f>S141*H141</f>
        <v>0</v>
      </c>
      <c r="AR141" s="25" t="s">
        <v>156</v>
      </c>
      <c r="AT141" s="25" t="s">
        <v>151</v>
      </c>
      <c r="AU141" s="25" t="s">
        <v>82</v>
      </c>
      <c r="AY141" s="25" t="s">
        <v>149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25" t="s">
        <v>80</v>
      </c>
      <c r="BK141" s="171">
        <f>ROUND(I141*H141,2)</f>
        <v>0</v>
      </c>
      <c r="BL141" s="25" t="s">
        <v>156</v>
      </c>
      <c r="BM141" s="25" t="s">
        <v>1054</v>
      </c>
    </row>
    <row r="142" spans="2:65" s="12" customFormat="1">
      <c r="B142" s="172"/>
      <c r="D142" s="173" t="s">
        <v>173</v>
      </c>
      <c r="E142" s="174" t="s">
        <v>5</v>
      </c>
      <c r="F142" s="175" t="s">
        <v>824</v>
      </c>
      <c r="H142" s="176">
        <v>4.4000000000000004</v>
      </c>
      <c r="L142" s="172"/>
      <c r="M142" s="177"/>
      <c r="N142" s="178"/>
      <c r="O142" s="178"/>
      <c r="P142" s="178"/>
      <c r="Q142" s="178"/>
      <c r="R142" s="178"/>
      <c r="S142" s="178"/>
      <c r="T142" s="179"/>
      <c r="AT142" s="174" t="s">
        <v>173</v>
      </c>
      <c r="AU142" s="174" t="s">
        <v>82</v>
      </c>
      <c r="AV142" s="12" t="s">
        <v>82</v>
      </c>
      <c r="AW142" s="12" t="s">
        <v>36</v>
      </c>
      <c r="AX142" s="12" t="s">
        <v>73</v>
      </c>
      <c r="AY142" s="174" t="s">
        <v>149</v>
      </c>
    </row>
    <row r="143" spans="2:65" s="12" customFormat="1">
      <c r="B143" s="172"/>
      <c r="D143" s="173" t="s">
        <v>173</v>
      </c>
      <c r="E143" s="174" t="s">
        <v>5</v>
      </c>
      <c r="F143" s="175" t="s">
        <v>1051</v>
      </c>
      <c r="H143" s="176">
        <v>9.9</v>
      </c>
      <c r="L143" s="172"/>
      <c r="M143" s="177"/>
      <c r="N143" s="178"/>
      <c r="O143" s="178"/>
      <c r="P143" s="178"/>
      <c r="Q143" s="178"/>
      <c r="R143" s="178"/>
      <c r="S143" s="178"/>
      <c r="T143" s="179"/>
      <c r="AT143" s="174" t="s">
        <v>173</v>
      </c>
      <c r="AU143" s="174" t="s">
        <v>82</v>
      </c>
      <c r="AV143" s="12" t="s">
        <v>82</v>
      </c>
      <c r="AW143" s="12" t="s">
        <v>36</v>
      </c>
      <c r="AX143" s="12" t="s">
        <v>73</v>
      </c>
      <c r="AY143" s="174" t="s">
        <v>149</v>
      </c>
    </row>
    <row r="144" spans="2:65" s="14" customFormat="1">
      <c r="B144" s="188"/>
      <c r="D144" s="173" t="s">
        <v>173</v>
      </c>
      <c r="E144" s="189" t="s">
        <v>5</v>
      </c>
      <c r="F144" s="190" t="s">
        <v>194</v>
      </c>
      <c r="H144" s="191">
        <v>14.3</v>
      </c>
      <c r="L144" s="188"/>
      <c r="M144" s="192"/>
      <c r="N144" s="193"/>
      <c r="O144" s="193"/>
      <c r="P144" s="193"/>
      <c r="Q144" s="193"/>
      <c r="R144" s="193"/>
      <c r="S144" s="193"/>
      <c r="T144" s="194"/>
      <c r="AT144" s="189" t="s">
        <v>173</v>
      </c>
      <c r="AU144" s="189" t="s">
        <v>82</v>
      </c>
      <c r="AV144" s="14" t="s">
        <v>156</v>
      </c>
      <c r="AW144" s="14" t="s">
        <v>36</v>
      </c>
      <c r="AX144" s="14" t="s">
        <v>80</v>
      </c>
      <c r="AY144" s="189" t="s">
        <v>149</v>
      </c>
    </row>
    <row r="145" spans="2:65" s="1" customFormat="1" ht="38.25" customHeight="1">
      <c r="B145" s="160"/>
      <c r="C145" s="161" t="s">
        <v>209</v>
      </c>
      <c r="D145" s="161" t="s">
        <v>151</v>
      </c>
      <c r="E145" s="162" t="s">
        <v>266</v>
      </c>
      <c r="F145" s="163" t="s">
        <v>267</v>
      </c>
      <c r="G145" s="164" t="s">
        <v>268</v>
      </c>
      <c r="H145" s="165">
        <v>4.9169999999999998</v>
      </c>
      <c r="I145" s="166"/>
      <c r="J145" s="166">
        <f>ROUND(I145*H145,2)</f>
        <v>0</v>
      </c>
      <c r="K145" s="163" t="s">
        <v>155</v>
      </c>
      <c r="L145" s="39"/>
      <c r="M145" s="167" t="s">
        <v>5</v>
      </c>
      <c r="N145" s="168" t="s">
        <v>44</v>
      </c>
      <c r="O145" s="169">
        <v>9.7000000000000003E-2</v>
      </c>
      <c r="P145" s="169">
        <f>O145*H145</f>
        <v>0.47694900000000001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AR145" s="25" t="s">
        <v>156</v>
      </c>
      <c r="AT145" s="25" t="s">
        <v>151</v>
      </c>
      <c r="AU145" s="25" t="s">
        <v>82</v>
      </c>
      <c r="AY145" s="25" t="s">
        <v>149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25" t="s">
        <v>80</v>
      </c>
      <c r="BK145" s="171">
        <f>ROUND(I145*H145,2)</f>
        <v>0</v>
      </c>
      <c r="BL145" s="25" t="s">
        <v>156</v>
      </c>
      <c r="BM145" s="25" t="s">
        <v>1055</v>
      </c>
    </row>
    <row r="146" spans="2:65" s="13" customFormat="1">
      <c r="B146" s="182"/>
      <c r="D146" s="173" t="s">
        <v>173</v>
      </c>
      <c r="E146" s="183" t="s">
        <v>5</v>
      </c>
      <c r="F146" s="184" t="s">
        <v>187</v>
      </c>
      <c r="H146" s="183" t="s">
        <v>5</v>
      </c>
      <c r="L146" s="182"/>
      <c r="M146" s="185"/>
      <c r="N146" s="186"/>
      <c r="O146" s="186"/>
      <c r="P146" s="186"/>
      <c r="Q146" s="186"/>
      <c r="R146" s="186"/>
      <c r="S146" s="186"/>
      <c r="T146" s="187"/>
      <c r="AT146" s="183" t="s">
        <v>173</v>
      </c>
      <c r="AU146" s="183" t="s">
        <v>82</v>
      </c>
      <c r="AV146" s="13" t="s">
        <v>80</v>
      </c>
      <c r="AW146" s="13" t="s">
        <v>36</v>
      </c>
      <c r="AX146" s="13" t="s">
        <v>73</v>
      </c>
      <c r="AY146" s="183" t="s">
        <v>149</v>
      </c>
    </row>
    <row r="147" spans="2:65" s="13" customFormat="1">
      <c r="B147" s="182"/>
      <c r="D147" s="173" t="s">
        <v>173</v>
      </c>
      <c r="E147" s="183" t="s">
        <v>5</v>
      </c>
      <c r="F147" s="184" t="s">
        <v>188</v>
      </c>
      <c r="H147" s="183" t="s">
        <v>5</v>
      </c>
      <c r="L147" s="182"/>
      <c r="M147" s="185"/>
      <c r="N147" s="186"/>
      <c r="O147" s="186"/>
      <c r="P147" s="186"/>
      <c r="Q147" s="186"/>
      <c r="R147" s="186"/>
      <c r="S147" s="186"/>
      <c r="T147" s="187"/>
      <c r="AT147" s="183" t="s">
        <v>173</v>
      </c>
      <c r="AU147" s="183" t="s">
        <v>82</v>
      </c>
      <c r="AV147" s="13" t="s">
        <v>80</v>
      </c>
      <c r="AW147" s="13" t="s">
        <v>36</v>
      </c>
      <c r="AX147" s="13" t="s">
        <v>73</v>
      </c>
      <c r="AY147" s="183" t="s">
        <v>149</v>
      </c>
    </row>
    <row r="148" spans="2:65" s="12" customFormat="1">
      <c r="B148" s="172"/>
      <c r="D148" s="173" t="s">
        <v>173</v>
      </c>
      <c r="E148" s="174" t="s">
        <v>5</v>
      </c>
      <c r="F148" s="175" t="s">
        <v>1056</v>
      </c>
      <c r="H148" s="176">
        <v>4.9169999999999998</v>
      </c>
      <c r="L148" s="172"/>
      <c r="M148" s="177"/>
      <c r="N148" s="178"/>
      <c r="O148" s="178"/>
      <c r="P148" s="178"/>
      <c r="Q148" s="178"/>
      <c r="R148" s="178"/>
      <c r="S148" s="178"/>
      <c r="T148" s="179"/>
      <c r="AT148" s="174" t="s">
        <v>173</v>
      </c>
      <c r="AU148" s="174" t="s">
        <v>82</v>
      </c>
      <c r="AV148" s="12" t="s">
        <v>82</v>
      </c>
      <c r="AW148" s="12" t="s">
        <v>36</v>
      </c>
      <c r="AX148" s="12" t="s">
        <v>80</v>
      </c>
      <c r="AY148" s="174" t="s">
        <v>149</v>
      </c>
    </row>
    <row r="149" spans="2:65" s="1" customFormat="1" ht="25.5" customHeight="1">
      <c r="B149" s="160"/>
      <c r="C149" s="161" t="s">
        <v>216</v>
      </c>
      <c r="D149" s="161" t="s">
        <v>151</v>
      </c>
      <c r="E149" s="162" t="s">
        <v>272</v>
      </c>
      <c r="F149" s="163" t="s">
        <v>273</v>
      </c>
      <c r="G149" s="164" t="s">
        <v>268</v>
      </c>
      <c r="H149" s="165">
        <v>109.417</v>
      </c>
      <c r="I149" s="166"/>
      <c r="J149" s="166">
        <f>ROUND(I149*H149,2)</f>
        <v>0</v>
      </c>
      <c r="K149" s="163" t="s">
        <v>155</v>
      </c>
      <c r="L149" s="39"/>
      <c r="M149" s="167" t="s">
        <v>5</v>
      </c>
      <c r="N149" s="168" t="s">
        <v>44</v>
      </c>
      <c r="O149" s="169">
        <v>1.7629999999999999</v>
      </c>
      <c r="P149" s="169">
        <f>O149*H149</f>
        <v>192.90217099999998</v>
      </c>
      <c r="Q149" s="169">
        <v>0</v>
      </c>
      <c r="R149" s="169">
        <f>Q149*H149</f>
        <v>0</v>
      </c>
      <c r="S149" s="169">
        <v>0</v>
      </c>
      <c r="T149" s="170">
        <f>S149*H149</f>
        <v>0</v>
      </c>
      <c r="AR149" s="25" t="s">
        <v>156</v>
      </c>
      <c r="AT149" s="25" t="s">
        <v>151</v>
      </c>
      <c r="AU149" s="25" t="s">
        <v>82</v>
      </c>
      <c r="AY149" s="25" t="s">
        <v>149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25" t="s">
        <v>80</v>
      </c>
      <c r="BK149" s="171">
        <f>ROUND(I149*H149,2)</f>
        <v>0</v>
      </c>
      <c r="BL149" s="25" t="s">
        <v>156</v>
      </c>
      <c r="BM149" s="25" t="s">
        <v>1057</v>
      </c>
    </row>
    <row r="150" spans="2:65" s="12" customFormat="1">
      <c r="B150" s="172"/>
      <c r="D150" s="173" t="s">
        <v>173</v>
      </c>
      <c r="E150" s="174" t="s">
        <v>5</v>
      </c>
      <c r="F150" s="175" t="s">
        <v>1058</v>
      </c>
      <c r="H150" s="176">
        <v>42.591999999999999</v>
      </c>
      <c r="L150" s="172"/>
      <c r="M150" s="177"/>
      <c r="N150" s="178"/>
      <c r="O150" s="178"/>
      <c r="P150" s="178"/>
      <c r="Q150" s="178"/>
      <c r="R150" s="178"/>
      <c r="S150" s="178"/>
      <c r="T150" s="179"/>
      <c r="AT150" s="174" t="s">
        <v>173</v>
      </c>
      <c r="AU150" s="174" t="s">
        <v>82</v>
      </c>
      <c r="AV150" s="12" t="s">
        <v>82</v>
      </c>
      <c r="AW150" s="12" t="s">
        <v>36</v>
      </c>
      <c r="AX150" s="12" t="s">
        <v>73</v>
      </c>
      <c r="AY150" s="174" t="s">
        <v>149</v>
      </c>
    </row>
    <row r="151" spans="2:65" s="12" customFormat="1">
      <c r="B151" s="172"/>
      <c r="D151" s="173" t="s">
        <v>173</v>
      </c>
      <c r="E151" s="174" t="s">
        <v>5</v>
      </c>
      <c r="F151" s="175" t="s">
        <v>1059</v>
      </c>
      <c r="H151" s="176">
        <v>66.825000000000003</v>
      </c>
      <c r="L151" s="172"/>
      <c r="M151" s="177"/>
      <c r="N151" s="178"/>
      <c r="O151" s="178"/>
      <c r="P151" s="178"/>
      <c r="Q151" s="178"/>
      <c r="R151" s="178"/>
      <c r="S151" s="178"/>
      <c r="T151" s="179"/>
      <c r="AT151" s="174" t="s">
        <v>173</v>
      </c>
      <c r="AU151" s="174" t="s">
        <v>82</v>
      </c>
      <c r="AV151" s="12" t="s">
        <v>82</v>
      </c>
      <c r="AW151" s="12" t="s">
        <v>36</v>
      </c>
      <c r="AX151" s="12" t="s">
        <v>73</v>
      </c>
      <c r="AY151" s="174" t="s">
        <v>149</v>
      </c>
    </row>
    <row r="152" spans="2:65" s="14" customFormat="1">
      <c r="B152" s="188"/>
      <c r="D152" s="173" t="s">
        <v>173</v>
      </c>
      <c r="E152" s="189" t="s">
        <v>5</v>
      </c>
      <c r="F152" s="190" t="s">
        <v>194</v>
      </c>
      <c r="H152" s="191">
        <v>109.417</v>
      </c>
      <c r="L152" s="188"/>
      <c r="M152" s="192"/>
      <c r="N152" s="193"/>
      <c r="O152" s="193"/>
      <c r="P152" s="193"/>
      <c r="Q152" s="193"/>
      <c r="R152" s="193"/>
      <c r="S152" s="193"/>
      <c r="T152" s="194"/>
      <c r="AT152" s="189" t="s">
        <v>173</v>
      </c>
      <c r="AU152" s="189" t="s">
        <v>82</v>
      </c>
      <c r="AV152" s="14" t="s">
        <v>156</v>
      </c>
      <c r="AW152" s="14" t="s">
        <v>36</v>
      </c>
      <c r="AX152" s="14" t="s">
        <v>80</v>
      </c>
      <c r="AY152" s="189" t="s">
        <v>149</v>
      </c>
    </row>
    <row r="153" spans="2:65" s="1" customFormat="1" ht="38.25" customHeight="1">
      <c r="B153" s="160"/>
      <c r="C153" s="161" t="s">
        <v>222</v>
      </c>
      <c r="D153" s="161" t="s">
        <v>151</v>
      </c>
      <c r="E153" s="162" t="s">
        <v>277</v>
      </c>
      <c r="F153" s="163" t="s">
        <v>278</v>
      </c>
      <c r="G153" s="164" t="s">
        <v>268</v>
      </c>
      <c r="H153" s="165">
        <v>81.019000000000005</v>
      </c>
      <c r="I153" s="166"/>
      <c r="J153" s="166">
        <f>ROUND(I153*H153,2)</f>
        <v>0</v>
      </c>
      <c r="K153" s="163" t="s">
        <v>155</v>
      </c>
      <c r="L153" s="39"/>
      <c r="M153" s="167" t="s">
        <v>5</v>
      </c>
      <c r="N153" s="168" t="s">
        <v>44</v>
      </c>
      <c r="O153" s="169">
        <v>0.29399999999999998</v>
      </c>
      <c r="P153" s="169">
        <f>O153*H153</f>
        <v>23.819586000000001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AR153" s="25" t="s">
        <v>156</v>
      </c>
      <c r="AT153" s="25" t="s">
        <v>151</v>
      </c>
      <c r="AU153" s="25" t="s">
        <v>82</v>
      </c>
      <c r="AY153" s="25" t="s">
        <v>149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25" t="s">
        <v>80</v>
      </c>
      <c r="BK153" s="171">
        <f>ROUND(I153*H153,2)</f>
        <v>0</v>
      </c>
      <c r="BL153" s="25" t="s">
        <v>156</v>
      </c>
      <c r="BM153" s="25" t="s">
        <v>1060</v>
      </c>
    </row>
    <row r="154" spans="2:65" s="13" customFormat="1">
      <c r="B154" s="182"/>
      <c r="D154" s="173" t="s">
        <v>173</v>
      </c>
      <c r="E154" s="183" t="s">
        <v>5</v>
      </c>
      <c r="F154" s="184" t="s">
        <v>187</v>
      </c>
      <c r="H154" s="183" t="s">
        <v>5</v>
      </c>
      <c r="L154" s="182"/>
      <c r="M154" s="185"/>
      <c r="N154" s="186"/>
      <c r="O154" s="186"/>
      <c r="P154" s="186"/>
      <c r="Q154" s="186"/>
      <c r="R154" s="186"/>
      <c r="S154" s="186"/>
      <c r="T154" s="187"/>
      <c r="AT154" s="183" t="s">
        <v>173</v>
      </c>
      <c r="AU154" s="183" t="s">
        <v>82</v>
      </c>
      <c r="AV154" s="13" t="s">
        <v>80</v>
      </c>
      <c r="AW154" s="13" t="s">
        <v>36</v>
      </c>
      <c r="AX154" s="13" t="s">
        <v>73</v>
      </c>
      <c r="AY154" s="183" t="s">
        <v>149</v>
      </c>
    </row>
    <row r="155" spans="2:65" s="13" customFormat="1">
      <c r="B155" s="182"/>
      <c r="D155" s="173" t="s">
        <v>173</v>
      </c>
      <c r="E155" s="183" t="s">
        <v>5</v>
      </c>
      <c r="F155" s="184" t="s">
        <v>280</v>
      </c>
      <c r="H155" s="183" t="s">
        <v>5</v>
      </c>
      <c r="L155" s="182"/>
      <c r="M155" s="185"/>
      <c r="N155" s="186"/>
      <c r="O155" s="186"/>
      <c r="P155" s="186"/>
      <c r="Q155" s="186"/>
      <c r="R155" s="186"/>
      <c r="S155" s="186"/>
      <c r="T155" s="187"/>
      <c r="AT155" s="183" t="s">
        <v>173</v>
      </c>
      <c r="AU155" s="183" t="s">
        <v>82</v>
      </c>
      <c r="AV155" s="13" t="s">
        <v>80</v>
      </c>
      <c r="AW155" s="13" t="s">
        <v>36</v>
      </c>
      <c r="AX155" s="13" t="s">
        <v>73</v>
      </c>
      <c r="AY155" s="183" t="s">
        <v>149</v>
      </c>
    </row>
    <row r="156" spans="2:65" s="13" customFormat="1">
      <c r="B156" s="182"/>
      <c r="D156" s="173" t="s">
        <v>173</v>
      </c>
      <c r="E156" s="183" t="s">
        <v>5</v>
      </c>
      <c r="F156" s="184" t="s">
        <v>281</v>
      </c>
      <c r="H156" s="183" t="s">
        <v>5</v>
      </c>
      <c r="L156" s="182"/>
      <c r="M156" s="185"/>
      <c r="N156" s="186"/>
      <c r="O156" s="186"/>
      <c r="P156" s="186"/>
      <c r="Q156" s="186"/>
      <c r="R156" s="186"/>
      <c r="S156" s="186"/>
      <c r="T156" s="187"/>
      <c r="AT156" s="183" t="s">
        <v>173</v>
      </c>
      <c r="AU156" s="183" t="s">
        <v>82</v>
      </c>
      <c r="AV156" s="13" t="s">
        <v>80</v>
      </c>
      <c r="AW156" s="13" t="s">
        <v>36</v>
      </c>
      <c r="AX156" s="13" t="s">
        <v>73</v>
      </c>
      <c r="AY156" s="183" t="s">
        <v>149</v>
      </c>
    </row>
    <row r="157" spans="2:65" s="13" customFormat="1">
      <c r="B157" s="182"/>
      <c r="D157" s="173" t="s">
        <v>173</v>
      </c>
      <c r="E157" s="183" t="s">
        <v>5</v>
      </c>
      <c r="F157" s="184" t="s">
        <v>200</v>
      </c>
      <c r="H157" s="183" t="s">
        <v>5</v>
      </c>
      <c r="L157" s="182"/>
      <c r="M157" s="185"/>
      <c r="N157" s="186"/>
      <c r="O157" s="186"/>
      <c r="P157" s="186"/>
      <c r="Q157" s="186"/>
      <c r="R157" s="186"/>
      <c r="S157" s="186"/>
      <c r="T157" s="187"/>
      <c r="AT157" s="183" t="s">
        <v>173</v>
      </c>
      <c r="AU157" s="183" t="s">
        <v>82</v>
      </c>
      <c r="AV157" s="13" t="s">
        <v>80</v>
      </c>
      <c r="AW157" s="13" t="s">
        <v>36</v>
      </c>
      <c r="AX157" s="13" t="s">
        <v>73</v>
      </c>
      <c r="AY157" s="183" t="s">
        <v>149</v>
      </c>
    </row>
    <row r="158" spans="2:65" s="12" customFormat="1">
      <c r="B158" s="172"/>
      <c r="D158" s="173" t="s">
        <v>173</v>
      </c>
      <c r="E158" s="174" t="s">
        <v>5</v>
      </c>
      <c r="F158" s="175" t="s">
        <v>1061</v>
      </c>
      <c r="H158" s="176">
        <v>65.168000000000006</v>
      </c>
      <c r="L158" s="172"/>
      <c r="M158" s="177"/>
      <c r="N158" s="178"/>
      <c r="O158" s="178"/>
      <c r="P158" s="178"/>
      <c r="Q158" s="178"/>
      <c r="R158" s="178"/>
      <c r="S158" s="178"/>
      <c r="T158" s="179"/>
      <c r="AT158" s="174" t="s">
        <v>173</v>
      </c>
      <c r="AU158" s="174" t="s">
        <v>82</v>
      </c>
      <c r="AV158" s="12" t="s">
        <v>82</v>
      </c>
      <c r="AW158" s="12" t="s">
        <v>36</v>
      </c>
      <c r="AX158" s="12" t="s">
        <v>73</v>
      </c>
      <c r="AY158" s="174" t="s">
        <v>149</v>
      </c>
    </row>
    <row r="159" spans="2:65" s="12" customFormat="1">
      <c r="B159" s="172"/>
      <c r="D159" s="173" t="s">
        <v>173</v>
      </c>
      <c r="E159" s="174" t="s">
        <v>5</v>
      </c>
      <c r="F159" s="175" t="s">
        <v>1062</v>
      </c>
      <c r="H159" s="176">
        <v>4.5640000000000001</v>
      </c>
      <c r="L159" s="172"/>
      <c r="M159" s="177"/>
      <c r="N159" s="178"/>
      <c r="O159" s="178"/>
      <c r="P159" s="178"/>
      <c r="Q159" s="178"/>
      <c r="R159" s="178"/>
      <c r="S159" s="178"/>
      <c r="T159" s="179"/>
      <c r="AT159" s="174" t="s">
        <v>173</v>
      </c>
      <c r="AU159" s="174" t="s">
        <v>82</v>
      </c>
      <c r="AV159" s="12" t="s">
        <v>82</v>
      </c>
      <c r="AW159" s="12" t="s">
        <v>36</v>
      </c>
      <c r="AX159" s="12" t="s">
        <v>73</v>
      </c>
      <c r="AY159" s="174" t="s">
        <v>149</v>
      </c>
    </row>
    <row r="160" spans="2:65" s="15" customFormat="1">
      <c r="B160" s="195"/>
      <c r="D160" s="173" t="s">
        <v>173</v>
      </c>
      <c r="E160" s="196" t="s">
        <v>5</v>
      </c>
      <c r="F160" s="197" t="s">
        <v>284</v>
      </c>
      <c r="H160" s="198">
        <v>69.731999999999999</v>
      </c>
      <c r="L160" s="195"/>
      <c r="M160" s="199"/>
      <c r="N160" s="200"/>
      <c r="O160" s="200"/>
      <c r="P160" s="200"/>
      <c r="Q160" s="200"/>
      <c r="R160" s="200"/>
      <c r="S160" s="200"/>
      <c r="T160" s="201"/>
      <c r="AT160" s="196" t="s">
        <v>173</v>
      </c>
      <c r="AU160" s="196" t="s">
        <v>82</v>
      </c>
      <c r="AV160" s="15" t="s">
        <v>161</v>
      </c>
      <c r="AW160" s="15" t="s">
        <v>36</v>
      </c>
      <c r="AX160" s="15" t="s">
        <v>73</v>
      </c>
      <c r="AY160" s="196" t="s">
        <v>149</v>
      </c>
    </row>
    <row r="161" spans="2:65" s="13" customFormat="1">
      <c r="B161" s="182"/>
      <c r="D161" s="173" t="s">
        <v>173</v>
      </c>
      <c r="E161" s="183" t="s">
        <v>5</v>
      </c>
      <c r="F161" s="184" t="s">
        <v>192</v>
      </c>
      <c r="H161" s="183" t="s">
        <v>5</v>
      </c>
      <c r="L161" s="182"/>
      <c r="M161" s="185"/>
      <c r="N161" s="186"/>
      <c r="O161" s="186"/>
      <c r="P161" s="186"/>
      <c r="Q161" s="186"/>
      <c r="R161" s="186"/>
      <c r="S161" s="186"/>
      <c r="T161" s="187"/>
      <c r="AT161" s="183" t="s">
        <v>173</v>
      </c>
      <c r="AU161" s="183" t="s">
        <v>82</v>
      </c>
      <c r="AV161" s="13" t="s">
        <v>80</v>
      </c>
      <c r="AW161" s="13" t="s">
        <v>36</v>
      </c>
      <c r="AX161" s="13" t="s">
        <v>73</v>
      </c>
      <c r="AY161" s="183" t="s">
        <v>149</v>
      </c>
    </row>
    <row r="162" spans="2:65" s="12" customFormat="1">
      <c r="B162" s="172"/>
      <c r="D162" s="173" t="s">
        <v>173</v>
      </c>
      <c r="E162" s="174" t="s">
        <v>5</v>
      </c>
      <c r="F162" s="175" t="s">
        <v>1063</v>
      </c>
      <c r="H162" s="176">
        <v>10.396000000000001</v>
      </c>
      <c r="L162" s="172"/>
      <c r="M162" s="177"/>
      <c r="N162" s="178"/>
      <c r="O162" s="178"/>
      <c r="P162" s="178"/>
      <c r="Q162" s="178"/>
      <c r="R162" s="178"/>
      <c r="S162" s="178"/>
      <c r="T162" s="179"/>
      <c r="AT162" s="174" t="s">
        <v>173</v>
      </c>
      <c r="AU162" s="174" t="s">
        <v>82</v>
      </c>
      <c r="AV162" s="12" t="s">
        <v>82</v>
      </c>
      <c r="AW162" s="12" t="s">
        <v>36</v>
      </c>
      <c r="AX162" s="12" t="s">
        <v>73</v>
      </c>
      <c r="AY162" s="174" t="s">
        <v>149</v>
      </c>
    </row>
    <row r="163" spans="2:65" s="12" customFormat="1">
      <c r="B163" s="172"/>
      <c r="D163" s="173" t="s">
        <v>173</v>
      </c>
      <c r="E163" s="174" t="s">
        <v>5</v>
      </c>
      <c r="F163" s="175" t="s">
        <v>1064</v>
      </c>
      <c r="H163" s="176">
        <v>0.89100000000000001</v>
      </c>
      <c r="L163" s="172"/>
      <c r="M163" s="177"/>
      <c r="N163" s="178"/>
      <c r="O163" s="178"/>
      <c r="P163" s="178"/>
      <c r="Q163" s="178"/>
      <c r="R163" s="178"/>
      <c r="S163" s="178"/>
      <c r="T163" s="179"/>
      <c r="AT163" s="174" t="s">
        <v>173</v>
      </c>
      <c r="AU163" s="174" t="s">
        <v>82</v>
      </c>
      <c r="AV163" s="12" t="s">
        <v>82</v>
      </c>
      <c r="AW163" s="12" t="s">
        <v>36</v>
      </c>
      <c r="AX163" s="12" t="s">
        <v>73</v>
      </c>
      <c r="AY163" s="174" t="s">
        <v>149</v>
      </c>
    </row>
    <row r="164" spans="2:65" s="15" customFormat="1">
      <c r="B164" s="195"/>
      <c r="D164" s="173" t="s">
        <v>173</v>
      </c>
      <c r="E164" s="196" t="s">
        <v>5</v>
      </c>
      <c r="F164" s="197" t="s">
        <v>284</v>
      </c>
      <c r="H164" s="198">
        <v>11.287000000000001</v>
      </c>
      <c r="L164" s="195"/>
      <c r="M164" s="199"/>
      <c r="N164" s="200"/>
      <c r="O164" s="200"/>
      <c r="P164" s="200"/>
      <c r="Q164" s="200"/>
      <c r="R164" s="200"/>
      <c r="S164" s="200"/>
      <c r="T164" s="201"/>
      <c r="AT164" s="196" t="s">
        <v>173</v>
      </c>
      <c r="AU164" s="196" t="s">
        <v>82</v>
      </c>
      <c r="AV164" s="15" t="s">
        <v>161</v>
      </c>
      <c r="AW164" s="15" t="s">
        <v>36</v>
      </c>
      <c r="AX164" s="15" t="s">
        <v>73</v>
      </c>
      <c r="AY164" s="196" t="s">
        <v>149</v>
      </c>
    </row>
    <row r="165" spans="2:65" s="14" customFormat="1">
      <c r="B165" s="188"/>
      <c r="D165" s="173" t="s">
        <v>173</v>
      </c>
      <c r="E165" s="189" t="s">
        <v>5</v>
      </c>
      <c r="F165" s="190" t="s">
        <v>194</v>
      </c>
      <c r="H165" s="191">
        <v>81.019000000000005</v>
      </c>
      <c r="L165" s="188"/>
      <c r="M165" s="192"/>
      <c r="N165" s="193"/>
      <c r="O165" s="193"/>
      <c r="P165" s="193"/>
      <c r="Q165" s="193"/>
      <c r="R165" s="193"/>
      <c r="S165" s="193"/>
      <c r="T165" s="194"/>
      <c r="AT165" s="189" t="s">
        <v>173</v>
      </c>
      <c r="AU165" s="189" t="s">
        <v>82</v>
      </c>
      <c r="AV165" s="14" t="s">
        <v>156</v>
      </c>
      <c r="AW165" s="14" t="s">
        <v>36</v>
      </c>
      <c r="AX165" s="14" t="s">
        <v>80</v>
      </c>
      <c r="AY165" s="189" t="s">
        <v>149</v>
      </c>
    </row>
    <row r="166" spans="2:65" s="1" customFormat="1" ht="38.25" customHeight="1">
      <c r="B166" s="160"/>
      <c r="C166" s="161" t="s">
        <v>230</v>
      </c>
      <c r="D166" s="161" t="s">
        <v>151</v>
      </c>
      <c r="E166" s="162" t="s">
        <v>288</v>
      </c>
      <c r="F166" s="163" t="s">
        <v>289</v>
      </c>
      <c r="G166" s="164" t="s">
        <v>268</v>
      </c>
      <c r="H166" s="165">
        <v>162.03800000000001</v>
      </c>
      <c r="I166" s="166"/>
      <c r="J166" s="166">
        <f>ROUND(I166*H166,2)</f>
        <v>0</v>
      </c>
      <c r="K166" s="163" t="s">
        <v>155</v>
      </c>
      <c r="L166" s="39"/>
      <c r="M166" s="167" t="s">
        <v>5</v>
      </c>
      <c r="N166" s="168" t="s">
        <v>44</v>
      </c>
      <c r="O166" s="169">
        <v>0.58599999999999997</v>
      </c>
      <c r="P166" s="169">
        <f>O166*H166</f>
        <v>94.954267999999999</v>
      </c>
      <c r="Q166" s="169">
        <v>0</v>
      </c>
      <c r="R166" s="169">
        <f>Q166*H166</f>
        <v>0</v>
      </c>
      <c r="S166" s="169">
        <v>0</v>
      </c>
      <c r="T166" s="170">
        <f>S166*H166</f>
        <v>0</v>
      </c>
      <c r="AR166" s="25" t="s">
        <v>156</v>
      </c>
      <c r="AT166" s="25" t="s">
        <v>151</v>
      </c>
      <c r="AU166" s="25" t="s">
        <v>82</v>
      </c>
      <c r="AY166" s="25" t="s">
        <v>149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25" t="s">
        <v>80</v>
      </c>
      <c r="BK166" s="171">
        <f>ROUND(I166*H166,2)</f>
        <v>0</v>
      </c>
      <c r="BL166" s="25" t="s">
        <v>156</v>
      </c>
      <c r="BM166" s="25" t="s">
        <v>1065</v>
      </c>
    </row>
    <row r="167" spans="2:65" s="13" customFormat="1">
      <c r="B167" s="182"/>
      <c r="D167" s="173" t="s">
        <v>173</v>
      </c>
      <c r="E167" s="183" t="s">
        <v>5</v>
      </c>
      <c r="F167" s="184" t="s">
        <v>187</v>
      </c>
      <c r="H167" s="183" t="s">
        <v>5</v>
      </c>
      <c r="L167" s="182"/>
      <c r="M167" s="185"/>
      <c r="N167" s="186"/>
      <c r="O167" s="186"/>
      <c r="P167" s="186"/>
      <c r="Q167" s="186"/>
      <c r="R167" s="186"/>
      <c r="S167" s="186"/>
      <c r="T167" s="187"/>
      <c r="AT167" s="183" t="s">
        <v>173</v>
      </c>
      <c r="AU167" s="183" t="s">
        <v>82</v>
      </c>
      <c r="AV167" s="13" t="s">
        <v>80</v>
      </c>
      <c r="AW167" s="13" t="s">
        <v>36</v>
      </c>
      <c r="AX167" s="13" t="s">
        <v>73</v>
      </c>
      <c r="AY167" s="183" t="s">
        <v>149</v>
      </c>
    </row>
    <row r="168" spans="2:65" s="13" customFormat="1">
      <c r="B168" s="182"/>
      <c r="D168" s="173" t="s">
        <v>173</v>
      </c>
      <c r="E168" s="183" t="s">
        <v>5</v>
      </c>
      <c r="F168" s="184" t="s">
        <v>291</v>
      </c>
      <c r="H168" s="183" t="s">
        <v>5</v>
      </c>
      <c r="L168" s="182"/>
      <c r="M168" s="185"/>
      <c r="N168" s="186"/>
      <c r="O168" s="186"/>
      <c r="P168" s="186"/>
      <c r="Q168" s="186"/>
      <c r="R168" s="186"/>
      <c r="S168" s="186"/>
      <c r="T168" s="187"/>
      <c r="AT168" s="183" t="s">
        <v>173</v>
      </c>
      <c r="AU168" s="183" t="s">
        <v>82</v>
      </c>
      <c r="AV168" s="13" t="s">
        <v>80</v>
      </c>
      <c r="AW168" s="13" t="s">
        <v>36</v>
      </c>
      <c r="AX168" s="13" t="s">
        <v>73</v>
      </c>
      <c r="AY168" s="183" t="s">
        <v>149</v>
      </c>
    </row>
    <row r="169" spans="2:65" s="13" customFormat="1">
      <c r="B169" s="182"/>
      <c r="D169" s="173" t="s">
        <v>173</v>
      </c>
      <c r="E169" s="183" t="s">
        <v>5</v>
      </c>
      <c r="F169" s="184" t="s">
        <v>281</v>
      </c>
      <c r="H169" s="183" t="s">
        <v>5</v>
      </c>
      <c r="L169" s="182"/>
      <c r="M169" s="185"/>
      <c r="N169" s="186"/>
      <c r="O169" s="186"/>
      <c r="P169" s="186"/>
      <c r="Q169" s="186"/>
      <c r="R169" s="186"/>
      <c r="S169" s="186"/>
      <c r="T169" s="187"/>
      <c r="AT169" s="183" t="s">
        <v>173</v>
      </c>
      <c r="AU169" s="183" t="s">
        <v>82</v>
      </c>
      <c r="AV169" s="13" t="s">
        <v>80</v>
      </c>
      <c r="AW169" s="13" t="s">
        <v>36</v>
      </c>
      <c r="AX169" s="13" t="s">
        <v>73</v>
      </c>
      <c r="AY169" s="183" t="s">
        <v>149</v>
      </c>
    </row>
    <row r="170" spans="2:65" s="13" customFormat="1">
      <c r="B170" s="182"/>
      <c r="D170" s="173" t="s">
        <v>173</v>
      </c>
      <c r="E170" s="183" t="s">
        <v>5</v>
      </c>
      <c r="F170" s="184" t="s">
        <v>200</v>
      </c>
      <c r="H170" s="183" t="s">
        <v>5</v>
      </c>
      <c r="L170" s="182"/>
      <c r="M170" s="185"/>
      <c r="N170" s="186"/>
      <c r="O170" s="186"/>
      <c r="P170" s="186"/>
      <c r="Q170" s="186"/>
      <c r="R170" s="186"/>
      <c r="S170" s="186"/>
      <c r="T170" s="187"/>
      <c r="AT170" s="183" t="s">
        <v>173</v>
      </c>
      <c r="AU170" s="183" t="s">
        <v>82</v>
      </c>
      <c r="AV170" s="13" t="s">
        <v>80</v>
      </c>
      <c r="AW170" s="13" t="s">
        <v>36</v>
      </c>
      <c r="AX170" s="13" t="s">
        <v>73</v>
      </c>
      <c r="AY170" s="183" t="s">
        <v>149</v>
      </c>
    </row>
    <row r="171" spans="2:65" s="12" customFormat="1">
      <c r="B171" s="172"/>
      <c r="D171" s="173" t="s">
        <v>173</v>
      </c>
      <c r="E171" s="174" t="s">
        <v>5</v>
      </c>
      <c r="F171" s="175" t="s">
        <v>1066</v>
      </c>
      <c r="H171" s="176">
        <v>130.33600000000001</v>
      </c>
      <c r="L171" s="172"/>
      <c r="M171" s="177"/>
      <c r="N171" s="178"/>
      <c r="O171" s="178"/>
      <c r="P171" s="178"/>
      <c r="Q171" s="178"/>
      <c r="R171" s="178"/>
      <c r="S171" s="178"/>
      <c r="T171" s="179"/>
      <c r="AT171" s="174" t="s">
        <v>173</v>
      </c>
      <c r="AU171" s="174" t="s">
        <v>82</v>
      </c>
      <c r="AV171" s="12" t="s">
        <v>82</v>
      </c>
      <c r="AW171" s="12" t="s">
        <v>36</v>
      </c>
      <c r="AX171" s="12" t="s">
        <v>73</v>
      </c>
      <c r="AY171" s="174" t="s">
        <v>149</v>
      </c>
    </row>
    <row r="172" spans="2:65" s="12" customFormat="1">
      <c r="B172" s="172"/>
      <c r="D172" s="173" t="s">
        <v>173</v>
      </c>
      <c r="E172" s="174" t="s">
        <v>5</v>
      </c>
      <c r="F172" s="175" t="s">
        <v>1067</v>
      </c>
      <c r="H172" s="176">
        <v>9.1280000000000001</v>
      </c>
      <c r="L172" s="172"/>
      <c r="M172" s="177"/>
      <c r="N172" s="178"/>
      <c r="O172" s="178"/>
      <c r="P172" s="178"/>
      <c r="Q172" s="178"/>
      <c r="R172" s="178"/>
      <c r="S172" s="178"/>
      <c r="T172" s="179"/>
      <c r="AT172" s="174" t="s">
        <v>173</v>
      </c>
      <c r="AU172" s="174" t="s">
        <v>82</v>
      </c>
      <c r="AV172" s="12" t="s">
        <v>82</v>
      </c>
      <c r="AW172" s="12" t="s">
        <v>36</v>
      </c>
      <c r="AX172" s="12" t="s">
        <v>73</v>
      </c>
      <c r="AY172" s="174" t="s">
        <v>149</v>
      </c>
    </row>
    <row r="173" spans="2:65" s="15" customFormat="1">
      <c r="B173" s="195"/>
      <c r="D173" s="173" t="s">
        <v>173</v>
      </c>
      <c r="E173" s="196" t="s">
        <v>5</v>
      </c>
      <c r="F173" s="197" t="s">
        <v>284</v>
      </c>
      <c r="H173" s="198">
        <v>139.464</v>
      </c>
      <c r="L173" s="195"/>
      <c r="M173" s="199"/>
      <c r="N173" s="200"/>
      <c r="O173" s="200"/>
      <c r="P173" s="200"/>
      <c r="Q173" s="200"/>
      <c r="R173" s="200"/>
      <c r="S173" s="200"/>
      <c r="T173" s="201"/>
      <c r="AT173" s="196" t="s">
        <v>173</v>
      </c>
      <c r="AU173" s="196" t="s">
        <v>82</v>
      </c>
      <c r="AV173" s="15" t="s">
        <v>161</v>
      </c>
      <c r="AW173" s="15" t="s">
        <v>36</v>
      </c>
      <c r="AX173" s="15" t="s">
        <v>73</v>
      </c>
      <c r="AY173" s="196" t="s">
        <v>149</v>
      </c>
    </row>
    <row r="174" spans="2:65" s="13" customFormat="1">
      <c r="B174" s="182"/>
      <c r="D174" s="173" t="s">
        <v>173</v>
      </c>
      <c r="E174" s="183" t="s">
        <v>5</v>
      </c>
      <c r="F174" s="184" t="s">
        <v>192</v>
      </c>
      <c r="H174" s="183" t="s">
        <v>5</v>
      </c>
      <c r="L174" s="182"/>
      <c r="M174" s="185"/>
      <c r="N174" s="186"/>
      <c r="O174" s="186"/>
      <c r="P174" s="186"/>
      <c r="Q174" s="186"/>
      <c r="R174" s="186"/>
      <c r="S174" s="186"/>
      <c r="T174" s="187"/>
      <c r="AT174" s="183" t="s">
        <v>173</v>
      </c>
      <c r="AU174" s="183" t="s">
        <v>82</v>
      </c>
      <c r="AV174" s="13" t="s">
        <v>80</v>
      </c>
      <c r="AW174" s="13" t="s">
        <v>36</v>
      </c>
      <c r="AX174" s="13" t="s">
        <v>73</v>
      </c>
      <c r="AY174" s="183" t="s">
        <v>149</v>
      </c>
    </row>
    <row r="175" spans="2:65" s="12" customFormat="1">
      <c r="B175" s="172"/>
      <c r="D175" s="173" t="s">
        <v>173</v>
      </c>
      <c r="E175" s="174" t="s">
        <v>5</v>
      </c>
      <c r="F175" s="175" t="s">
        <v>1068</v>
      </c>
      <c r="H175" s="176">
        <v>20.792000000000002</v>
      </c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173</v>
      </c>
      <c r="AU175" s="174" t="s">
        <v>82</v>
      </c>
      <c r="AV175" s="12" t="s">
        <v>82</v>
      </c>
      <c r="AW175" s="12" t="s">
        <v>36</v>
      </c>
      <c r="AX175" s="12" t="s">
        <v>73</v>
      </c>
      <c r="AY175" s="174" t="s">
        <v>149</v>
      </c>
    </row>
    <row r="176" spans="2:65" s="12" customFormat="1">
      <c r="B176" s="172"/>
      <c r="D176" s="173" t="s">
        <v>173</v>
      </c>
      <c r="E176" s="174" t="s">
        <v>5</v>
      </c>
      <c r="F176" s="175" t="s">
        <v>1069</v>
      </c>
      <c r="H176" s="176">
        <v>1.782</v>
      </c>
      <c r="L176" s="172"/>
      <c r="M176" s="177"/>
      <c r="N176" s="178"/>
      <c r="O176" s="178"/>
      <c r="P176" s="178"/>
      <c r="Q176" s="178"/>
      <c r="R176" s="178"/>
      <c r="S176" s="178"/>
      <c r="T176" s="179"/>
      <c r="AT176" s="174" t="s">
        <v>173</v>
      </c>
      <c r="AU176" s="174" t="s">
        <v>82</v>
      </c>
      <c r="AV176" s="12" t="s">
        <v>82</v>
      </c>
      <c r="AW176" s="12" t="s">
        <v>36</v>
      </c>
      <c r="AX176" s="12" t="s">
        <v>73</v>
      </c>
      <c r="AY176" s="174" t="s">
        <v>149</v>
      </c>
    </row>
    <row r="177" spans="2:65" s="15" customFormat="1">
      <c r="B177" s="195"/>
      <c r="D177" s="173" t="s">
        <v>173</v>
      </c>
      <c r="E177" s="196" t="s">
        <v>5</v>
      </c>
      <c r="F177" s="197" t="s">
        <v>284</v>
      </c>
      <c r="H177" s="198">
        <v>22.574000000000002</v>
      </c>
      <c r="L177" s="195"/>
      <c r="M177" s="199"/>
      <c r="N177" s="200"/>
      <c r="O177" s="200"/>
      <c r="P177" s="200"/>
      <c r="Q177" s="200"/>
      <c r="R177" s="200"/>
      <c r="S177" s="200"/>
      <c r="T177" s="201"/>
      <c r="AT177" s="196" t="s">
        <v>173</v>
      </c>
      <c r="AU177" s="196" t="s">
        <v>82</v>
      </c>
      <c r="AV177" s="15" t="s">
        <v>161</v>
      </c>
      <c r="AW177" s="15" t="s">
        <v>36</v>
      </c>
      <c r="AX177" s="15" t="s">
        <v>73</v>
      </c>
      <c r="AY177" s="196" t="s">
        <v>149</v>
      </c>
    </row>
    <row r="178" spans="2:65" s="14" customFormat="1">
      <c r="B178" s="188"/>
      <c r="D178" s="173" t="s">
        <v>173</v>
      </c>
      <c r="E178" s="189" t="s">
        <v>5</v>
      </c>
      <c r="F178" s="190" t="s">
        <v>194</v>
      </c>
      <c r="H178" s="191">
        <v>162.03800000000001</v>
      </c>
      <c r="L178" s="188"/>
      <c r="M178" s="192"/>
      <c r="N178" s="193"/>
      <c r="O178" s="193"/>
      <c r="P178" s="193"/>
      <c r="Q178" s="193"/>
      <c r="R178" s="193"/>
      <c r="S178" s="193"/>
      <c r="T178" s="194"/>
      <c r="AT178" s="189" t="s">
        <v>173</v>
      </c>
      <c r="AU178" s="189" t="s">
        <v>82</v>
      </c>
      <c r="AV178" s="14" t="s">
        <v>156</v>
      </c>
      <c r="AW178" s="14" t="s">
        <v>36</v>
      </c>
      <c r="AX178" s="14" t="s">
        <v>80</v>
      </c>
      <c r="AY178" s="189" t="s">
        <v>149</v>
      </c>
    </row>
    <row r="179" spans="2:65" s="1" customFormat="1" ht="38.25" customHeight="1">
      <c r="B179" s="160"/>
      <c r="C179" s="161" t="s">
        <v>237</v>
      </c>
      <c r="D179" s="161" t="s">
        <v>151</v>
      </c>
      <c r="E179" s="162" t="s">
        <v>297</v>
      </c>
      <c r="F179" s="163" t="s">
        <v>298</v>
      </c>
      <c r="G179" s="164" t="s">
        <v>268</v>
      </c>
      <c r="H179" s="165">
        <v>48.610999999999997</v>
      </c>
      <c r="I179" s="166"/>
      <c r="J179" s="166">
        <f>ROUND(I179*H179,2)</f>
        <v>0</v>
      </c>
      <c r="K179" s="163" t="s">
        <v>155</v>
      </c>
      <c r="L179" s="39"/>
      <c r="M179" s="167" t="s">
        <v>5</v>
      </c>
      <c r="N179" s="168" t="s">
        <v>44</v>
      </c>
      <c r="O179" s="169">
        <v>0.1</v>
      </c>
      <c r="P179" s="169">
        <f>O179*H179</f>
        <v>4.8611000000000004</v>
      </c>
      <c r="Q179" s="169">
        <v>0</v>
      </c>
      <c r="R179" s="169">
        <f>Q179*H179</f>
        <v>0</v>
      </c>
      <c r="S179" s="169">
        <v>0</v>
      </c>
      <c r="T179" s="170">
        <f>S179*H179</f>
        <v>0</v>
      </c>
      <c r="AR179" s="25" t="s">
        <v>156</v>
      </c>
      <c r="AT179" s="25" t="s">
        <v>151</v>
      </c>
      <c r="AU179" s="25" t="s">
        <v>82</v>
      </c>
      <c r="AY179" s="25" t="s">
        <v>149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25" t="s">
        <v>80</v>
      </c>
      <c r="BK179" s="171">
        <f>ROUND(I179*H179,2)</f>
        <v>0</v>
      </c>
      <c r="BL179" s="25" t="s">
        <v>156</v>
      </c>
      <c r="BM179" s="25" t="s">
        <v>1070</v>
      </c>
    </row>
    <row r="180" spans="2:65" s="1" customFormat="1" ht="27">
      <c r="B180" s="39"/>
      <c r="D180" s="173" t="s">
        <v>179</v>
      </c>
      <c r="F180" s="180" t="s">
        <v>300</v>
      </c>
      <c r="L180" s="39"/>
      <c r="M180" s="181"/>
      <c r="N180" s="40"/>
      <c r="O180" s="40"/>
      <c r="P180" s="40"/>
      <c r="Q180" s="40"/>
      <c r="R180" s="40"/>
      <c r="S180" s="40"/>
      <c r="T180" s="68"/>
      <c r="AT180" s="25" t="s">
        <v>179</v>
      </c>
      <c r="AU180" s="25" t="s">
        <v>82</v>
      </c>
    </row>
    <row r="181" spans="2:65" s="12" customFormat="1">
      <c r="B181" s="172"/>
      <c r="D181" s="173" t="s">
        <v>173</v>
      </c>
      <c r="F181" s="175" t="s">
        <v>1071</v>
      </c>
      <c r="H181" s="176">
        <v>48.610999999999997</v>
      </c>
      <c r="L181" s="172"/>
      <c r="M181" s="177"/>
      <c r="N181" s="178"/>
      <c r="O181" s="178"/>
      <c r="P181" s="178"/>
      <c r="Q181" s="178"/>
      <c r="R181" s="178"/>
      <c r="S181" s="178"/>
      <c r="T181" s="179"/>
      <c r="AT181" s="174" t="s">
        <v>173</v>
      </c>
      <c r="AU181" s="174" t="s">
        <v>82</v>
      </c>
      <c r="AV181" s="12" t="s">
        <v>82</v>
      </c>
      <c r="AW181" s="12" t="s">
        <v>6</v>
      </c>
      <c r="AX181" s="12" t="s">
        <v>80</v>
      </c>
      <c r="AY181" s="174" t="s">
        <v>149</v>
      </c>
    </row>
    <row r="182" spans="2:65" s="1" customFormat="1" ht="38.25" customHeight="1">
      <c r="B182" s="160"/>
      <c r="C182" s="161" t="s">
        <v>11</v>
      </c>
      <c r="D182" s="161" t="s">
        <v>151</v>
      </c>
      <c r="E182" s="162" t="s">
        <v>303</v>
      </c>
      <c r="F182" s="163" t="s">
        <v>304</v>
      </c>
      <c r="G182" s="164" t="s">
        <v>268</v>
      </c>
      <c r="H182" s="165">
        <v>121.529</v>
      </c>
      <c r="I182" s="166"/>
      <c r="J182" s="166">
        <f>ROUND(I182*H182,2)</f>
        <v>0</v>
      </c>
      <c r="K182" s="163" t="s">
        <v>155</v>
      </c>
      <c r="L182" s="39"/>
      <c r="M182" s="167" t="s">
        <v>5</v>
      </c>
      <c r="N182" s="168" t="s">
        <v>44</v>
      </c>
      <c r="O182" s="169">
        <v>0.75</v>
      </c>
      <c r="P182" s="169">
        <f>O182*H182</f>
        <v>91.146749999999997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AR182" s="25" t="s">
        <v>156</v>
      </c>
      <c r="AT182" s="25" t="s">
        <v>151</v>
      </c>
      <c r="AU182" s="25" t="s">
        <v>82</v>
      </c>
      <c r="AY182" s="25" t="s">
        <v>149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25" t="s">
        <v>80</v>
      </c>
      <c r="BK182" s="171">
        <f>ROUND(I182*H182,2)</f>
        <v>0</v>
      </c>
      <c r="BL182" s="25" t="s">
        <v>156</v>
      </c>
      <c r="BM182" s="25" t="s">
        <v>1072</v>
      </c>
    </row>
    <row r="183" spans="2:65" s="13" customFormat="1">
      <c r="B183" s="182"/>
      <c r="D183" s="173" t="s">
        <v>173</v>
      </c>
      <c r="E183" s="183" t="s">
        <v>5</v>
      </c>
      <c r="F183" s="184" t="s">
        <v>187</v>
      </c>
      <c r="H183" s="183" t="s">
        <v>5</v>
      </c>
      <c r="L183" s="182"/>
      <c r="M183" s="185"/>
      <c r="N183" s="186"/>
      <c r="O183" s="186"/>
      <c r="P183" s="186"/>
      <c r="Q183" s="186"/>
      <c r="R183" s="186"/>
      <c r="S183" s="186"/>
      <c r="T183" s="187"/>
      <c r="AT183" s="183" t="s">
        <v>173</v>
      </c>
      <c r="AU183" s="183" t="s">
        <v>82</v>
      </c>
      <c r="AV183" s="13" t="s">
        <v>80</v>
      </c>
      <c r="AW183" s="13" t="s">
        <v>36</v>
      </c>
      <c r="AX183" s="13" t="s">
        <v>73</v>
      </c>
      <c r="AY183" s="183" t="s">
        <v>149</v>
      </c>
    </row>
    <row r="184" spans="2:65" s="13" customFormat="1">
      <c r="B184" s="182"/>
      <c r="D184" s="173" t="s">
        <v>173</v>
      </c>
      <c r="E184" s="183" t="s">
        <v>5</v>
      </c>
      <c r="F184" s="184" t="s">
        <v>306</v>
      </c>
      <c r="H184" s="183" t="s">
        <v>5</v>
      </c>
      <c r="L184" s="182"/>
      <c r="M184" s="185"/>
      <c r="N184" s="186"/>
      <c r="O184" s="186"/>
      <c r="P184" s="186"/>
      <c r="Q184" s="186"/>
      <c r="R184" s="186"/>
      <c r="S184" s="186"/>
      <c r="T184" s="187"/>
      <c r="AT184" s="183" t="s">
        <v>173</v>
      </c>
      <c r="AU184" s="183" t="s">
        <v>82</v>
      </c>
      <c r="AV184" s="13" t="s">
        <v>80</v>
      </c>
      <c r="AW184" s="13" t="s">
        <v>36</v>
      </c>
      <c r="AX184" s="13" t="s">
        <v>73</v>
      </c>
      <c r="AY184" s="183" t="s">
        <v>149</v>
      </c>
    </row>
    <row r="185" spans="2:65" s="13" customFormat="1">
      <c r="B185" s="182"/>
      <c r="D185" s="173" t="s">
        <v>173</v>
      </c>
      <c r="E185" s="183" t="s">
        <v>5</v>
      </c>
      <c r="F185" s="184" t="s">
        <v>281</v>
      </c>
      <c r="H185" s="183" t="s">
        <v>5</v>
      </c>
      <c r="L185" s="182"/>
      <c r="M185" s="185"/>
      <c r="N185" s="186"/>
      <c r="O185" s="186"/>
      <c r="P185" s="186"/>
      <c r="Q185" s="186"/>
      <c r="R185" s="186"/>
      <c r="S185" s="186"/>
      <c r="T185" s="187"/>
      <c r="AT185" s="183" t="s">
        <v>173</v>
      </c>
      <c r="AU185" s="183" t="s">
        <v>82</v>
      </c>
      <c r="AV185" s="13" t="s">
        <v>80</v>
      </c>
      <c r="AW185" s="13" t="s">
        <v>36</v>
      </c>
      <c r="AX185" s="13" t="s">
        <v>73</v>
      </c>
      <c r="AY185" s="183" t="s">
        <v>149</v>
      </c>
    </row>
    <row r="186" spans="2:65" s="13" customFormat="1">
      <c r="B186" s="182"/>
      <c r="D186" s="173" t="s">
        <v>173</v>
      </c>
      <c r="E186" s="183" t="s">
        <v>5</v>
      </c>
      <c r="F186" s="184" t="s">
        <v>200</v>
      </c>
      <c r="H186" s="183" t="s">
        <v>5</v>
      </c>
      <c r="L186" s="182"/>
      <c r="M186" s="185"/>
      <c r="N186" s="186"/>
      <c r="O186" s="186"/>
      <c r="P186" s="186"/>
      <c r="Q186" s="186"/>
      <c r="R186" s="186"/>
      <c r="S186" s="186"/>
      <c r="T186" s="187"/>
      <c r="AT186" s="183" t="s">
        <v>173</v>
      </c>
      <c r="AU186" s="183" t="s">
        <v>82</v>
      </c>
      <c r="AV186" s="13" t="s">
        <v>80</v>
      </c>
      <c r="AW186" s="13" t="s">
        <v>36</v>
      </c>
      <c r="AX186" s="13" t="s">
        <v>73</v>
      </c>
      <c r="AY186" s="183" t="s">
        <v>149</v>
      </c>
    </row>
    <row r="187" spans="2:65" s="12" customFormat="1">
      <c r="B187" s="172"/>
      <c r="D187" s="173" t="s">
        <v>173</v>
      </c>
      <c r="E187" s="174" t="s">
        <v>5</v>
      </c>
      <c r="F187" s="175" t="s">
        <v>1073</v>
      </c>
      <c r="H187" s="176">
        <v>97.751999999999995</v>
      </c>
      <c r="L187" s="172"/>
      <c r="M187" s="177"/>
      <c r="N187" s="178"/>
      <c r="O187" s="178"/>
      <c r="P187" s="178"/>
      <c r="Q187" s="178"/>
      <c r="R187" s="178"/>
      <c r="S187" s="178"/>
      <c r="T187" s="179"/>
      <c r="AT187" s="174" t="s">
        <v>173</v>
      </c>
      <c r="AU187" s="174" t="s">
        <v>82</v>
      </c>
      <c r="AV187" s="12" t="s">
        <v>82</v>
      </c>
      <c r="AW187" s="12" t="s">
        <v>36</v>
      </c>
      <c r="AX187" s="12" t="s">
        <v>73</v>
      </c>
      <c r="AY187" s="174" t="s">
        <v>149</v>
      </c>
    </row>
    <row r="188" spans="2:65" s="12" customFormat="1">
      <c r="B188" s="172"/>
      <c r="D188" s="173" t="s">
        <v>173</v>
      </c>
      <c r="E188" s="174" t="s">
        <v>5</v>
      </c>
      <c r="F188" s="175" t="s">
        <v>1074</v>
      </c>
      <c r="H188" s="176">
        <v>6.8460000000000001</v>
      </c>
      <c r="L188" s="172"/>
      <c r="M188" s="177"/>
      <c r="N188" s="178"/>
      <c r="O188" s="178"/>
      <c r="P188" s="178"/>
      <c r="Q188" s="178"/>
      <c r="R188" s="178"/>
      <c r="S188" s="178"/>
      <c r="T188" s="179"/>
      <c r="AT188" s="174" t="s">
        <v>173</v>
      </c>
      <c r="AU188" s="174" t="s">
        <v>82</v>
      </c>
      <c r="AV188" s="12" t="s">
        <v>82</v>
      </c>
      <c r="AW188" s="12" t="s">
        <v>36</v>
      </c>
      <c r="AX188" s="12" t="s">
        <v>73</v>
      </c>
      <c r="AY188" s="174" t="s">
        <v>149</v>
      </c>
    </row>
    <row r="189" spans="2:65" s="15" customFormat="1">
      <c r="B189" s="195"/>
      <c r="D189" s="173" t="s">
        <v>173</v>
      </c>
      <c r="E189" s="196" t="s">
        <v>5</v>
      </c>
      <c r="F189" s="197" t="s">
        <v>284</v>
      </c>
      <c r="H189" s="198">
        <v>104.598</v>
      </c>
      <c r="L189" s="195"/>
      <c r="M189" s="199"/>
      <c r="N189" s="200"/>
      <c r="O189" s="200"/>
      <c r="P189" s="200"/>
      <c r="Q189" s="200"/>
      <c r="R189" s="200"/>
      <c r="S189" s="200"/>
      <c r="T189" s="201"/>
      <c r="AT189" s="196" t="s">
        <v>173</v>
      </c>
      <c r="AU189" s="196" t="s">
        <v>82</v>
      </c>
      <c r="AV189" s="15" t="s">
        <v>161</v>
      </c>
      <c r="AW189" s="15" t="s">
        <v>36</v>
      </c>
      <c r="AX189" s="15" t="s">
        <v>73</v>
      </c>
      <c r="AY189" s="196" t="s">
        <v>149</v>
      </c>
    </row>
    <row r="190" spans="2:65" s="13" customFormat="1">
      <c r="B190" s="182"/>
      <c r="D190" s="173" t="s">
        <v>173</v>
      </c>
      <c r="E190" s="183" t="s">
        <v>5</v>
      </c>
      <c r="F190" s="184" t="s">
        <v>192</v>
      </c>
      <c r="H190" s="183" t="s">
        <v>5</v>
      </c>
      <c r="L190" s="182"/>
      <c r="M190" s="185"/>
      <c r="N190" s="186"/>
      <c r="O190" s="186"/>
      <c r="P190" s="186"/>
      <c r="Q190" s="186"/>
      <c r="R190" s="186"/>
      <c r="S190" s="186"/>
      <c r="T190" s="187"/>
      <c r="AT190" s="183" t="s">
        <v>173</v>
      </c>
      <c r="AU190" s="183" t="s">
        <v>82</v>
      </c>
      <c r="AV190" s="13" t="s">
        <v>80</v>
      </c>
      <c r="AW190" s="13" t="s">
        <v>36</v>
      </c>
      <c r="AX190" s="13" t="s">
        <v>73</v>
      </c>
      <c r="AY190" s="183" t="s">
        <v>149</v>
      </c>
    </row>
    <row r="191" spans="2:65" s="12" customFormat="1">
      <c r="B191" s="172"/>
      <c r="D191" s="173" t="s">
        <v>173</v>
      </c>
      <c r="E191" s="174" t="s">
        <v>5</v>
      </c>
      <c r="F191" s="175" t="s">
        <v>1075</v>
      </c>
      <c r="H191" s="176">
        <v>15.593999999999999</v>
      </c>
      <c r="L191" s="172"/>
      <c r="M191" s="177"/>
      <c r="N191" s="178"/>
      <c r="O191" s="178"/>
      <c r="P191" s="178"/>
      <c r="Q191" s="178"/>
      <c r="R191" s="178"/>
      <c r="S191" s="178"/>
      <c r="T191" s="179"/>
      <c r="AT191" s="174" t="s">
        <v>173</v>
      </c>
      <c r="AU191" s="174" t="s">
        <v>82</v>
      </c>
      <c r="AV191" s="12" t="s">
        <v>82</v>
      </c>
      <c r="AW191" s="12" t="s">
        <v>36</v>
      </c>
      <c r="AX191" s="12" t="s">
        <v>73</v>
      </c>
      <c r="AY191" s="174" t="s">
        <v>149</v>
      </c>
    </row>
    <row r="192" spans="2:65" s="12" customFormat="1">
      <c r="B192" s="172"/>
      <c r="D192" s="173" t="s">
        <v>173</v>
      </c>
      <c r="E192" s="174" t="s">
        <v>5</v>
      </c>
      <c r="F192" s="175" t="s">
        <v>1076</v>
      </c>
      <c r="H192" s="176">
        <v>1.337</v>
      </c>
      <c r="L192" s="172"/>
      <c r="M192" s="177"/>
      <c r="N192" s="178"/>
      <c r="O192" s="178"/>
      <c r="P192" s="178"/>
      <c r="Q192" s="178"/>
      <c r="R192" s="178"/>
      <c r="S192" s="178"/>
      <c r="T192" s="179"/>
      <c r="AT192" s="174" t="s">
        <v>173</v>
      </c>
      <c r="AU192" s="174" t="s">
        <v>82</v>
      </c>
      <c r="AV192" s="12" t="s">
        <v>82</v>
      </c>
      <c r="AW192" s="12" t="s">
        <v>36</v>
      </c>
      <c r="AX192" s="12" t="s">
        <v>73</v>
      </c>
      <c r="AY192" s="174" t="s">
        <v>149</v>
      </c>
    </row>
    <row r="193" spans="2:65" s="15" customFormat="1">
      <c r="B193" s="195"/>
      <c r="D193" s="173" t="s">
        <v>173</v>
      </c>
      <c r="E193" s="196" t="s">
        <v>5</v>
      </c>
      <c r="F193" s="197" t="s">
        <v>284</v>
      </c>
      <c r="H193" s="198">
        <v>16.931000000000001</v>
      </c>
      <c r="L193" s="195"/>
      <c r="M193" s="199"/>
      <c r="N193" s="200"/>
      <c r="O193" s="200"/>
      <c r="P193" s="200"/>
      <c r="Q193" s="200"/>
      <c r="R193" s="200"/>
      <c r="S193" s="200"/>
      <c r="T193" s="201"/>
      <c r="AT193" s="196" t="s">
        <v>173</v>
      </c>
      <c r="AU193" s="196" t="s">
        <v>82</v>
      </c>
      <c r="AV193" s="15" t="s">
        <v>161</v>
      </c>
      <c r="AW193" s="15" t="s">
        <v>36</v>
      </c>
      <c r="AX193" s="15" t="s">
        <v>73</v>
      </c>
      <c r="AY193" s="196" t="s">
        <v>149</v>
      </c>
    </row>
    <row r="194" spans="2:65" s="14" customFormat="1">
      <c r="B194" s="188"/>
      <c r="D194" s="173" t="s">
        <v>173</v>
      </c>
      <c r="E194" s="189" t="s">
        <v>5</v>
      </c>
      <c r="F194" s="190" t="s">
        <v>194</v>
      </c>
      <c r="H194" s="191">
        <v>121.529</v>
      </c>
      <c r="L194" s="188"/>
      <c r="M194" s="192"/>
      <c r="N194" s="193"/>
      <c r="O194" s="193"/>
      <c r="P194" s="193"/>
      <c r="Q194" s="193"/>
      <c r="R194" s="193"/>
      <c r="S194" s="193"/>
      <c r="T194" s="194"/>
      <c r="AT194" s="189" t="s">
        <v>173</v>
      </c>
      <c r="AU194" s="189" t="s">
        <v>82</v>
      </c>
      <c r="AV194" s="14" t="s">
        <v>156</v>
      </c>
      <c r="AW194" s="14" t="s">
        <v>36</v>
      </c>
      <c r="AX194" s="14" t="s">
        <v>80</v>
      </c>
      <c r="AY194" s="189" t="s">
        <v>149</v>
      </c>
    </row>
    <row r="195" spans="2:65" s="1" customFormat="1" ht="38.25" customHeight="1">
      <c r="B195" s="160"/>
      <c r="C195" s="161" t="s">
        <v>247</v>
      </c>
      <c r="D195" s="161" t="s">
        <v>151</v>
      </c>
      <c r="E195" s="162" t="s">
        <v>312</v>
      </c>
      <c r="F195" s="163" t="s">
        <v>313</v>
      </c>
      <c r="G195" s="164" t="s">
        <v>268</v>
      </c>
      <c r="H195" s="165">
        <v>36.459000000000003</v>
      </c>
      <c r="I195" s="166"/>
      <c r="J195" s="166">
        <f>ROUND(I195*H195,2)</f>
        <v>0</v>
      </c>
      <c r="K195" s="163" t="s">
        <v>155</v>
      </c>
      <c r="L195" s="39"/>
      <c r="M195" s="167" t="s">
        <v>5</v>
      </c>
      <c r="N195" s="168" t="s">
        <v>44</v>
      </c>
      <c r="O195" s="169">
        <v>0.19800000000000001</v>
      </c>
      <c r="P195" s="169">
        <f>O195*H195</f>
        <v>7.2188820000000007</v>
      </c>
      <c r="Q195" s="169">
        <v>0</v>
      </c>
      <c r="R195" s="169">
        <f>Q195*H195</f>
        <v>0</v>
      </c>
      <c r="S195" s="169">
        <v>0</v>
      </c>
      <c r="T195" s="170">
        <f>S195*H195</f>
        <v>0</v>
      </c>
      <c r="AR195" s="25" t="s">
        <v>156</v>
      </c>
      <c r="AT195" s="25" t="s">
        <v>151</v>
      </c>
      <c r="AU195" s="25" t="s">
        <v>82</v>
      </c>
      <c r="AY195" s="25" t="s">
        <v>149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25" t="s">
        <v>80</v>
      </c>
      <c r="BK195" s="171">
        <f>ROUND(I195*H195,2)</f>
        <v>0</v>
      </c>
      <c r="BL195" s="25" t="s">
        <v>156</v>
      </c>
      <c r="BM195" s="25" t="s">
        <v>1077</v>
      </c>
    </row>
    <row r="196" spans="2:65" s="1" customFormat="1" ht="27">
      <c r="B196" s="39"/>
      <c r="D196" s="173" t="s">
        <v>179</v>
      </c>
      <c r="F196" s="180" t="s">
        <v>300</v>
      </c>
      <c r="L196" s="39"/>
      <c r="M196" s="181"/>
      <c r="N196" s="40"/>
      <c r="O196" s="40"/>
      <c r="P196" s="40"/>
      <c r="Q196" s="40"/>
      <c r="R196" s="40"/>
      <c r="S196" s="40"/>
      <c r="T196" s="68"/>
      <c r="AT196" s="25" t="s">
        <v>179</v>
      </c>
      <c r="AU196" s="25" t="s">
        <v>82</v>
      </c>
    </row>
    <row r="197" spans="2:65" s="12" customFormat="1">
      <c r="B197" s="172"/>
      <c r="D197" s="173" t="s">
        <v>173</v>
      </c>
      <c r="F197" s="175" t="s">
        <v>1078</v>
      </c>
      <c r="H197" s="176">
        <v>36.459000000000003</v>
      </c>
      <c r="L197" s="172"/>
      <c r="M197" s="177"/>
      <c r="N197" s="178"/>
      <c r="O197" s="178"/>
      <c r="P197" s="178"/>
      <c r="Q197" s="178"/>
      <c r="R197" s="178"/>
      <c r="S197" s="178"/>
      <c r="T197" s="179"/>
      <c r="AT197" s="174" t="s">
        <v>173</v>
      </c>
      <c r="AU197" s="174" t="s">
        <v>82</v>
      </c>
      <c r="AV197" s="12" t="s">
        <v>82</v>
      </c>
      <c r="AW197" s="12" t="s">
        <v>6</v>
      </c>
      <c r="AX197" s="12" t="s">
        <v>80</v>
      </c>
      <c r="AY197" s="174" t="s">
        <v>149</v>
      </c>
    </row>
    <row r="198" spans="2:65" s="1" customFormat="1" ht="38.25" customHeight="1">
      <c r="B198" s="160"/>
      <c r="C198" s="161" t="s">
        <v>252</v>
      </c>
      <c r="D198" s="161" t="s">
        <v>151</v>
      </c>
      <c r="E198" s="162" t="s">
        <v>317</v>
      </c>
      <c r="F198" s="163" t="s">
        <v>318</v>
      </c>
      <c r="G198" s="164" t="s">
        <v>268</v>
      </c>
      <c r="H198" s="165">
        <v>40.51</v>
      </c>
      <c r="I198" s="166"/>
      <c r="J198" s="166">
        <f>ROUND(I198*H198,2)</f>
        <v>0</v>
      </c>
      <c r="K198" s="163" t="s">
        <v>155</v>
      </c>
      <c r="L198" s="39"/>
      <c r="M198" s="167" t="s">
        <v>5</v>
      </c>
      <c r="N198" s="168" t="s">
        <v>44</v>
      </c>
      <c r="O198" s="169">
        <v>2.379</v>
      </c>
      <c r="P198" s="169">
        <f>O198*H198</f>
        <v>96.373289999999997</v>
      </c>
      <c r="Q198" s="169">
        <v>1.0460000000000001E-2</v>
      </c>
      <c r="R198" s="169">
        <f>Q198*H198</f>
        <v>0.42373460000000002</v>
      </c>
      <c r="S198" s="169">
        <v>0</v>
      </c>
      <c r="T198" s="170">
        <f>S198*H198</f>
        <v>0</v>
      </c>
      <c r="AR198" s="25" t="s">
        <v>156</v>
      </c>
      <c r="AT198" s="25" t="s">
        <v>151</v>
      </c>
      <c r="AU198" s="25" t="s">
        <v>82</v>
      </c>
      <c r="AY198" s="25" t="s">
        <v>149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25" t="s">
        <v>80</v>
      </c>
      <c r="BK198" s="171">
        <f>ROUND(I198*H198,2)</f>
        <v>0</v>
      </c>
      <c r="BL198" s="25" t="s">
        <v>156</v>
      </c>
      <c r="BM198" s="25" t="s">
        <v>1079</v>
      </c>
    </row>
    <row r="199" spans="2:65" s="13" customFormat="1">
      <c r="B199" s="182"/>
      <c r="D199" s="173" t="s">
        <v>173</v>
      </c>
      <c r="E199" s="183" t="s">
        <v>5</v>
      </c>
      <c r="F199" s="184" t="s">
        <v>187</v>
      </c>
      <c r="H199" s="183" t="s">
        <v>5</v>
      </c>
      <c r="L199" s="182"/>
      <c r="M199" s="185"/>
      <c r="N199" s="186"/>
      <c r="O199" s="186"/>
      <c r="P199" s="186"/>
      <c r="Q199" s="186"/>
      <c r="R199" s="186"/>
      <c r="S199" s="186"/>
      <c r="T199" s="187"/>
      <c r="AT199" s="183" t="s">
        <v>173</v>
      </c>
      <c r="AU199" s="183" t="s">
        <v>82</v>
      </c>
      <c r="AV199" s="13" t="s">
        <v>80</v>
      </c>
      <c r="AW199" s="13" t="s">
        <v>36</v>
      </c>
      <c r="AX199" s="13" t="s">
        <v>73</v>
      </c>
      <c r="AY199" s="183" t="s">
        <v>149</v>
      </c>
    </row>
    <row r="200" spans="2:65" s="13" customFormat="1">
      <c r="B200" s="182"/>
      <c r="D200" s="173" t="s">
        <v>173</v>
      </c>
      <c r="E200" s="183" t="s">
        <v>5</v>
      </c>
      <c r="F200" s="184" t="s">
        <v>320</v>
      </c>
      <c r="H200" s="183" t="s">
        <v>5</v>
      </c>
      <c r="L200" s="182"/>
      <c r="M200" s="185"/>
      <c r="N200" s="186"/>
      <c r="O200" s="186"/>
      <c r="P200" s="186"/>
      <c r="Q200" s="186"/>
      <c r="R200" s="186"/>
      <c r="S200" s="186"/>
      <c r="T200" s="187"/>
      <c r="AT200" s="183" t="s">
        <v>173</v>
      </c>
      <c r="AU200" s="183" t="s">
        <v>82</v>
      </c>
      <c r="AV200" s="13" t="s">
        <v>80</v>
      </c>
      <c r="AW200" s="13" t="s">
        <v>36</v>
      </c>
      <c r="AX200" s="13" t="s">
        <v>73</v>
      </c>
      <c r="AY200" s="183" t="s">
        <v>149</v>
      </c>
    </row>
    <row r="201" spans="2:65" s="13" customFormat="1">
      <c r="B201" s="182"/>
      <c r="D201" s="173" t="s">
        <v>173</v>
      </c>
      <c r="E201" s="183" t="s">
        <v>5</v>
      </c>
      <c r="F201" s="184" t="s">
        <v>281</v>
      </c>
      <c r="H201" s="183" t="s">
        <v>5</v>
      </c>
      <c r="L201" s="182"/>
      <c r="M201" s="185"/>
      <c r="N201" s="186"/>
      <c r="O201" s="186"/>
      <c r="P201" s="186"/>
      <c r="Q201" s="186"/>
      <c r="R201" s="186"/>
      <c r="S201" s="186"/>
      <c r="T201" s="187"/>
      <c r="AT201" s="183" t="s">
        <v>173</v>
      </c>
      <c r="AU201" s="183" t="s">
        <v>82</v>
      </c>
      <c r="AV201" s="13" t="s">
        <v>80</v>
      </c>
      <c r="AW201" s="13" t="s">
        <v>36</v>
      </c>
      <c r="AX201" s="13" t="s">
        <v>73</v>
      </c>
      <c r="AY201" s="183" t="s">
        <v>149</v>
      </c>
    </row>
    <row r="202" spans="2:65" s="13" customFormat="1">
      <c r="B202" s="182"/>
      <c r="D202" s="173" t="s">
        <v>173</v>
      </c>
      <c r="E202" s="183" t="s">
        <v>5</v>
      </c>
      <c r="F202" s="184" t="s">
        <v>200</v>
      </c>
      <c r="H202" s="183" t="s">
        <v>5</v>
      </c>
      <c r="L202" s="182"/>
      <c r="M202" s="185"/>
      <c r="N202" s="186"/>
      <c r="O202" s="186"/>
      <c r="P202" s="186"/>
      <c r="Q202" s="186"/>
      <c r="R202" s="186"/>
      <c r="S202" s="186"/>
      <c r="T202" s="187"/>
      <c r="AT202" s="183" t="s">
        <v>173</v>
      </c>
      <c r="AU202" s="183" t="s">
        <v>82</v>
      </c>
      <c r="AV202" s="13" t="s">
        <v>80</v>
      </c>
      <c r="AW202" s="13" t="s">
        <v>36</v>
      </c>
      <c r="AX202" s="13" t="s">
        <v>73</v>
      </c>
      <c r="AY202" s="183" t="s">
        <v>149</v>
      </c>
    </row>
    <row r="203" spans="2:65" s="12" customFormat="1">
      <c r="B203" s="172"/>
      <c r="D203" s="173" t="s">
        <v>173</v>
      </c>
      <c r="E203" s="174" t="s">
        <v>5</v>
      </c>
      <c r="F203" s="175" t="s">
        <v>1080</v>
      </c>
      <c r="H203" s="176">
        <v>32.584000000000003</v>
      </c>
      <c r="L203" s="172"/>
      <c r="M203" s="177"/>
      <c r="N203" s="178"/>
      <c r="O203" s="178"/>
      <c r="P203" s="178"/>
      <c r="Q203" s="178"/>
      <c r="R203" s="178"/>
      <c r="S203" s="178"/>
      <c r="T203" s="179"/>
      <c r="AT203" s="174" t="s">
        <v>173</v>
      </c>
      <c r="AU203" s="174" t="s">
        <v>82</v>
      </c>
      <c r="AV203" s="12" t="s">
        <v>82</v>
      </c>
      <c r="AW203" s="12" t="s">
        <v>36</v>
      </c>
      <c r="AX203" s="12" t="s">
        <v>73</v>
      </c>
      <c r="AY203" s="174" t="s">
        <v>149</v>
      </c>
    </row>
    <row r="204" spans="2:65" s="12" customFormat="1">
      <c r="B204" s="172"/>
      <c r="D204" s="173" t="s">
        <v>173</v>
      </c>
      <c r="E204" s="174" t="s">
        <v>5</v>
      </c>
      <c r="F204" s="175" t="s">
        <v>1081</v>
      </c>
      <c r="H204" s="176">
        <v>2.282</v>
      </c>
      <c r="L204" s="172"/>
      <c r="M204" s="177"/>
      <c r="N204" s="178"/>
      <c r="O204" s="178"/>
      <c r="P204" s="178"/>
      <c r="Q204" s="178"/>
      <c r="R204" s="178"/>
      <c r="S204" s="178"/>
      <c r="T204" s="179"/>
      <c r="AT204" s="174" t="s">
        <v>173</v>
      </c>
      <c r="AU204" s="174" t="s">
        <v>82</v>
      </c>
      <c r="AV204" s="12" t="s">
        <v>82</v>
      </c>
      <c r="AW204" s="12" t="s">
        <v>36</v>
      </c>
      <c r="AX204" s="12" t="s">
        <v>73</v>
      </c>
      <c r="AY204" s="174" t="s">
        <v>149</v>
      </c>
    </row>
    <row r="205" spans="2:65" s="15" customFormat="1">
      <c r="B205" s="195"/>
      <c r="D205" s="173" t="s">
        <v>173</v>
      </c>
      <c r="E205" s="196" t="s">
        <v>5</v>
      </c>
      <c r="F205" s="197" t="s">
        <v>284</v>
      </c>
      <c r="H205" s="198">
        <v>34.866</v>
      </c>
      <c r="L205" s="195"/>
      <c r="M205" s="199"/>
      <c r="N205" s="200"/>
      <c r="O205" s="200"/>
      <c r="P205" s="200"/>
      <c r="Q205" s="200"/>
      <c r="R205" s="200"/>
      <c r="S205" s="200"/>
      <c r="T205" s="201"/>
      <c r="AT205" s="196" t="s">
        <v>173</v>
      </c>
      <c r="AU205" s="196" t="s">
        <v>82</v>
      </c>
      <c r="AV205" s="15" t="s">
        <v>161</v>
      </c>
      <c r="AW205" s="15" t="s">
        <v>36</v>
      </c>
      <c r="AX205" s="15" t="s">
        <v>73</v>
      </c>
      <c r="AY205" s="196" t="s">
        <v>149</v>
      </c>
    </row>
    <row r="206" spans="2:65" s="13" customFormat="1">
      <c r="B206" s="182"/>
      <c r="D206" s="173" t="s">
        <v>173</v>
      </c>
      <c r="E206" s="183" t="s">
        <v>5</v>
      </c>
      <c r="F206" s="184" t="s">
        <v>192</v>
      </c>
      <c r="H206" s="183" t="s">
        <v>5</v>
      </c>
      <c r="L206" s="182"/>
      <c r="M206" s="185"/>
      <c r="N206" s="186"/>
      <c r="O206" s="186"/>
      <c r="P206" s="186"/>
      <c r="Q206" s="186"/>
      <c r="R206" s="186"/>
      <c r="S206" s="186"/>
      <c r="T206" s="187"/>
      <c r="AT206" s="183" t="s">
        <v>173</v>
      </c>
      <c r="AU206" s="183" t="s">
        <v>82</v>
      </c>
      <c r="AV206" s="13" t="s">
        <v>80</v>
      </c>
      <c r="AW206" s="13" t="s">
        <v>36</v>
      </c>
      <c r="AX206" s="13" t="s">
        <v>73</v>
      </c>
      <c r="AY206" s="183" t="s">
        <v>149</v>
      </c>
    </row>
    <row r="207" spans="2:65" s="12" customFormat="1">
      <c r="B207" s="172"/>
      <c r="D207" s="173" t="s">
        <v>173</v>
      </c>
      <c r="E207" s="174" t="s">
        <v>5</v>
      </c>
      <c r="F207" s="175" t="s">
        <v>1082</v>
      </c>
      <c r="H207" s="176">
        <v>5.1980000000000004</v>
      </c>
      <c r="L207" s="172"/>
      <c r="M207" s="177"/>
      <c r="N207" s="178"/>
      <c r="O207" s="178"/>
      <c r="P207" s="178"/>
      <c r="Q207" s="178"/>
      <c r="R207" s="178"/>
      <c r="S207" s="178"/>
      <c r="T207" s="179"/>
      <c r="AT207" s="174" t="s">
        <v>173</v>
      </c>
      <c r="AU207" s="174" t="s">
        <v>82</v>
      </c>
      <c r="AV207" s="12" t="s">
        <v>82</v>
      </c>
      <c r="AW207" s="12" t="s">
        <v>36</v>
      </c>
      <c r="AX207" s="12" t="s">
        <v>73</v>
      </c>
      <c r="AY207" s="174" t="s">
        <v>149</v>
      </c>
    </row>
    <row r="208" spans="2:65" s="12" customFormat="1">
      <c r="B208" s="172"/>
      <c r="D208" s="173" t="s">
        <v>173</v>
      </c>
      <c r="E208" s="174" t="s">
        <v>5</v>
      </c>
      <c r="F208" s="175" t="s">
        <v>1083</v>
      </c>
      <c r="H208" s="176">
        <v>0.44600000000000001</v>
      </c>
      <c r="L208" s="172"/>
      <c r="M208" s="177"/>
      <c r="N208" s="178"/>
      <c r="O208" s="178"/>
      <c r="P208" s="178"/>
      <c r="Q208" s="178"/>
      <c r="R208" s="178"/>
      <c r="S208" s="178"/>
      <c r="T208" s="179"/>
      <c r="AT208" s="174" t="s">
        <v>173</v>
      </c>
      <c r="AU208" s="174" t="s">
        <v>82</v>
      </c>
      <c r="AV208" s="12" t="s">
        <v>82</v>
      </c>
      <c r="AW208" s="12" t="s">
        <v>36</v>
      </c>
      <c r="AX208" s="12" t="s">
        <v>73</v>
      </c>
      <c r="AY208" s="174" t="s">
        <v>149</v>
      </c>
    </row>
    <row r="209" spans="2:65" s="15" customFormat="1">
      <c r="B209" s="195"/>
      <c r="D209" s="173" t="s">
        <v>173</v>
      </c>
      <c r="E209" s="196" t="s">
        <v>5</v>
      </c>
      <c r="F209" s="197" t="s">
        <v>284</v>
      </c>
      <c r="H209" s="198">
        <v>5.6440000000000001</v>
      </c>
      <c r="L209" s="195"/>
      <c r="M209" s="199"/>
      <c r="N209" s="200"/>
      <c r="O209" s="200"/>
      <c r="P209" s="200"/>
      <c r="Q209" s="200"/>
      <c r="R209" s="200"/>
      <c r="S209" s="200"/>
      <c r="T209" s="201"/>
      <c r="AT209" s="196" t="s">
        <v>173</v>
      </c>
      <c r="AU209" s="196" t="s">
        <v>82</v>
      </c>
      <c r="AV209" s="15" t="s">
        <v>161</v>
      </c>
      <c r="AW209" s="15" t="s">
        <v>36</v>
      </c>
      <c r="AX209" s="15" t="s">
        <v>73</v>
      </c>
      <c r="AY209" s="196" t="s">
        <v>149</v>
      </c>
    </row>
    <row r="210" spans="2:65" s="14" customFormat="1">
      <c r="B210" s="188"/>
      <c r="D210" s="173" t="s">
        <v>173</v>
      </c>
      <c r="E210" s="189" t="s">
        <v>5</v>
      </c>
      <c r="F210" s="190" t="s">
        <v>194</v>
      </c>
      <c r="H210" s="191">
        <v>40.51</v>
      </c>
      <c r="L210" s="188"/>
      <c r="M210" s="192"/>
      <c r="N210" s="193"/>
      <c r="O210" s="193"/>
      <c r="P210" s="193"/>
      <c r="Q210" s="193"/>
      <c r="R210" s="193"/>
      <c r="S210" s="193"/>
      <c r="T210" s="194"/>
      <c r="AT210" s="189" t="s">
        <v>173</v>
      </c>
      <c r="AU210" s="189" t="s">
        <v>82</v>
      </c>
      <c r="AV210" s="14" t="s">
        <v>156</v>
      </c>
      <c r="AW210" s="14" t="s">
        <v>36</v>
      </c>
      <c r="AX210" s="14" t="s">
        <v>80</v>
      </c>
      <c r="AY210" s="189" t="s">
        <v>149</v>
      </c>
    </row>
    <row r="211" spans="2:65" s="1" customFormat="1" ht="25.5" customHeight="1">
      <c r="B211" s="160"/>
      <c r="C211" s="161" t="s">
        <v>258</v>
      </c>
      <c r="D211" s="161" t="s">
        <v>151</v>
      </c>
      <c r="E211" s="162" t="s">
        <v>326</v>
      </c>
      <c r="F211" s="163" t="s">
        <v>327</v>
      </c>
      <c r="G211" s="164" t="s">
        <v>171</v>
      </c>
      <c r="H211" s="165">
        <v>741.25</v>
      </c>
      <c r="I211" s="166"/>
      <c r="J211" s="166">
        <f>ROUND(I211*H211,2)</f>
        <v>0</v>
      </c>
      <c r="K211" s="163" t="s">
        <v>155</v>
      </c>
      <c r="L211" s="39"/>
      <c r="M211" s="167" t="s">
        <v>5</v>
      </c>
      <c r="N211" s="168" t="s">
        <v>44</v>
      </c>
      <c r="O211" s="169">
        <v>8.7999999999999995E-2</v>
      </c>
      <c r="P211" s="169">
        <f>O211*H211</f>
        <v>65.22999999999999</v>
      </c>
      <c r="Q211" s="169">
        <v>5.8E-4</v>
      </c>
      <c r="R211" s="169">
        <f>Q211*H211</f>
        <v>0.429925</v>
      </c>
      <c r="S211" s="169">
        <v>0</v>
      </c>
      <c r="T211" s="170">
        <f>S211*H211</f>
        <v>0</v>
      </c>
      <c r="AR211" s="25" t="s">
        <v>156</v>
      </c>
      <c r="AT211" s="25" t="s">
        <v>151</v>
      </c>
      <c r="AU211" s="25" t="s">
        <v>82</v>
      </c>
      <c r="AY211" s="25" t="s">
        <v>149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25" t="s">
        <v>80</v>
      </c>
      <c r="BK211" s="171">
        <f>ROUND(I211*H211,2)</f>
        <v>0</v>
      </c>
      <c r="BL211" s="25" t="s">
        <v>156</v>
      </c>
      <c r="BM211" s="25" t="s">
        <v>1084</v>
      </c>
    </row>
    <row r="212" spans="2:65" s="13" customFormat="1">
      <c r="B212" s="182"/>
      <c r="D212" s="173" t="s">
        <v>173</v>
      </c>
      <c r="E212" s="183" t="s">
        <v>5</v>
      </c>
      <c r="F212" s="184" t="s">
        <v>187</v>
      </c>
      <c r="H212" s="183" t="s">
        <v>5</v>
      </c>
      <c r="L212" s="182"/>
      <c r="M212" s="185"/>
      <c r="N212" s="186"/>
      <c r="O212" s="186"/>
      <c r="P212" s="186"/>
      <c r="Q212" s="186"/>
      <c r="R212" s="186"/>
      <c r="S212" s="186"/>
      <c r="T212" s="187"/>
      <c r="AT212" s="183" t="s">
        <v>173</v>
      </c>
      <c r="AU212" s="183" t="s">
        <v>82</v>
      </c>
      <c r="AV212" s="13" t="s">
        <v>80</v>
      </c>
      <c r="AW212" s="13" t="s">
        <v>36</v>
      </c>
      <c r="AX212" s="13" t="s">
        <v>73</v>
      </c>
      <c r="AY212" s="183" t="s">
        <v>149</v>
      </c>
    </row>
    <row r="213" spans="2:65" s="13" customFormat="1">
      <c r="B213" s="182"/>
      <c r="D213" s="173" t="s">
        <v>173</v>
      </c>
      <c r="E213" s="183" t="s">
        <v>5</v>
      </c>
      <c r="F213" s="184" t="s">
        <v>281</v>
      </c>
      <c r="H213" s="183" t="s">
        <v>5</v>
      </c>
      <c r="L213" s="182"/>
      <c r="M213" s="185"/>
      <c r="N213" s="186"/>
      <c r="O213" s="186"/>
      <c r="P213" s="186"/>
      <c r="Q213" s="186"/>
      <c r="R213" s="186"/>
      <c r="S213" s="186"/>
      <c r="T213" s="187"/>
      <c r="AT213" s="183" t="s">
        <v>173</v>
      </c>
      <c r="AU213" s="183" t="s">
        <v>82</v>
      </c>
      <c r="AV213" s="13" t="s">
        <v>80</v>
      </c>
      <c r="AW213" s="13" t="s">
        <v>36</v>
      </c>
      <c r="AX213" s="13" t="s">
        <v>73</v>
      </c>
      <c r="AY213" s="183" t="s">
        <v>149</v>
      </c>
    </row>
    <row r="214" spans="2:65" s="12" customFormat="1">
      <c r="B214" s="172"/>
      <c r="D214" s="173" t="s">
        <v>173</v>
      </c>
      <c r="E214" s="174" t="s">
        <v>5</v>
      </c>
      <c r="F214" s="175" t="s">
        <v>1085</v>
      </c>
      <c r="H214" s="176">
        <v>627.85</v>
      </c>
      <c r="L214" s="172"/>
      <c r="M214" s="177"/>
      <c r="N214" s="178"/>
      <c r="O214" s="178"/>
      <c r="P214" s="178"/>
      <c r="Q214" s="178"/>
      <c r="R214" s="178"/>
      <c r="S214" s="178"/>
      <c r="T214" s="179"/>
      <c r="AT214" s="174" t="s">
        <v>173</v>
      </c>
      <c r="AU214" s="174" t="s">
        <v>82</v>
      </c>
      <c r="AV214" s="12" t="s">
        <v>82</v>
      </c>
      <c r="AW214" s="12" t="s">
        <v>36</v>
      </c>
      <c r="AX214" s="12" t="s">
        <v>73</v>
      </c>
      <c r="AY214" s="174" t="s">
        <v>149</v>
      </c>
    </row>
    <row r="215" spans="2:65" s="12" customFormat="1">
      <c r="B215" s="172"/>
      <c r="D215" s="173" t="s">
        <v>173</v>
      </c>
      <c r="E215" s="174" t="s">
        <v>5</v>
      </c>
      <c r="F215" s="175" t="s">
        <v>1086</v>
      </c>
      <c r="H215" s="176">
        <v>113.4</v>
      </c>
      <c r="L215" s="172"/>
      <c r="M215" s="177"/>
      <c r="N215" s="178"/>
      <c r="O215" s="178"/>
      <c r="P215" s="178"/>
      <c r="Q215" s="178"/>
      <c r="R215" s="178"/>
      <c r="S215" s="178"/>
      <c r="T215" s="179"/>
      <c r="AT215" s="174" t="s">
        <v>173</v>
      </c>
      <c r="AU215" s="174" t="s">
        <v>82</v>
      </c>
      <c r="AV215" s="12" t="s">
        <v>82</v>
      </c>
      <c r="AW215" s="12" t="s">
        <v>36</v>
      </c>
      <c r="AX215" s="12" t="s">
        <v>73</v>
      </c>
      <c r="AY215" s="174" t="s">
        <v>149</v>
      </c>
    </row>
    <row r="216" spans="2:65" s="14" customFormat="1">
      <c r="B216" s="188"/>
      <c r="D216" s="173" t="s">
        <v>173</v>
      </c>
      <c r="E216" s="189" t="s">
        <v>5</v>
      </c>
      <c r="F216" s="190" t="s">
        <v>194</v>
      </c>
      <c r="H216" s="191">
        <v>741.25</v>
      </c>
      <c r="L216" s="188"/>
      <c r="M216" s="192"/>
      <c r="N216" s="193"/>
      <c r="O216" s="193"/>
      <c r="P216" s="193"/>
      <c r="Q216" s="193"/>
      <c r="R216" s="193"/>
      <c r="S216" s="193"/>
      <c r="T216" s="194"/>
      <c r="AT216" s="189" t="s">
        <v>173</v>
      </c>
      <c r="AU216" s="189" t="s">
        <v>82</v>
      </c>
      <c r="AV216" s="14" t="s">
        <v>156</v>
      </c>
      <c r="AW216" s="14" t="s">
        <v>36</v>
      </c>
      <c r="AX216" s="14" t="s">
        <v>80</v>
      </c>
      <c r="AY216" s="189" t="s">
        <v>149</v>
      </c>
    </row>
    <row r="217" spans="2:65" s="1" customFormat="1" ht="25.5" customHeight="1">
      <c r="B217" s="160"/>
      <c r="C217" s="161" t="s">
        <v>265</v>
      </c>
      <c r="D217" s="161" t="s">
        <v>151</v>
      </c>
      <c r="E217" s="162" t="s">
        <v>332</v>
      </c>
      <c r="F217" s="163" t="s">
        <v>333</v>
      </c>
      <c r="G217" s="164" t="s">
        <v>171</v>
      </c>
      <c r="H217" s="165">
        <v>741.25</v>
      </c>
      <c r="I217" s="166"/>
      <c r="J217" s="166">
        <f>ROUND(I217*H217,2)</f>
        <v>0</v>
      </c>
      <c r="K217" s="163" t="s">
        <v>155</v>
      </c>
      <c r="L217" s="39"/>
      <c r="M217" s="167" t="s">
        <v>5</v>
      </c>
      <c r="N217" s="168" t="s">
        <v>44</v>
      </c>
      <c r="O217" s="169">
        <v>8.5000000000000006E-2</v>
      </c>
      <c r="P217" s="169">
        <f>O217*H217</f>
        <v>63.006250000000001</v>
      </c>
      <c r="Q217" s="169">
        <v>0</v>
      </c>
      <c r="R217" s="169">
        <f>Q217*H217</f>
        <v>0</v>
      </c>
      <c r="S217" s="169">
        <v>0</v>
      </c>
      <c r="T217" s="170">
        <f>S217*H217</f>
        <v>0</v>
      </c>
      <c r="AR217" s="25" t="s">
        <v>156</v>
      </c>
      <c r="AT217" s="25" t="s">
        <v>151</v>
      </c>
      <c r="AU217" s="25" t="s">
        <v>82</v>
      </c>
      <c r="AY217" s="25" t="s">
        <v>149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25" t="s">
        <v>80</v>
      </c>
      <c r="BK217" s="171">
        <f>ROUND(I217*H217,2)</f>
        <v>0</v>
      </c>
      <c r="BL217" s="25" t="s">
        <v>156</v>
      </c>
      <c r="BM217" s="25" t="s">
        <v>1087</v>
      </c>
    </row>
    <row r="218" spans="2:65" s="13" customFormat="1">
      <c r="B218" s="182"/>
      <c r="D218" s="173" t="s">
        <v>173</v>
      </c>
      <c r="E218" s="183" t="s">
        <v>5</v>
      </c>
      <c r="F218" s="184" t="s">
        <v>335</v>
      </c>
      <c r="H218" s="183" t="s">
        <v>5</v>
      </c>
      <c r="L218" s="182"/>
      <c r="M218" s="185"/>
      <c r="N218" s="186"/>
      <c r="O218" s="186"/>
      <c r="P218" s="186"/>
      <c r="Q218" s="186"/>
      <c r="R218" s="186"/>
      <c r="S218" s="186"/>
      <c r="T218" s="187"/>
      <c r="AT218" s="183" t="s">
        <v>173</v>
      </c>
      <c r="AU218" s="183" t="s">
        <v>82</v>
      </c>
      <c r="AV218" s="13" t="s">
        <v>80</v>
      </c>
      <c r="AW218" s="13" t="s">
        <v>36</v>
      </c>
      <c r="AX218" s="13" t="s">
        <v>73</v>
      </c>
      <c r="AY218" s="183" t="s">
        <v>149</v>
      </c>
    </row>
    <row r="219" spans="2:65" s="12" customFormat="1">
      <c r="B219" s="172"/>
      <c r="D219" s="173" t="s">
        <v>173</v>
      </c>
      <c r="E219" s="174" t="s">
        <v>5</v>
      </c>
      <c r="F219" s="175" t="s">
        <v>1085</v>
      </c>
      <c r="H219" s="176">
        <v>627.85</v>
      </c>
      <c r="L219" s="172"/>
      <c r="M219" s="177"/>
      <c r="N219" s="178"/>
      <c r="O219" s="178"/>
      <c r="P219" s="178"/>
      <c r="Q219" s="178"/>
      <c r="R219" s="178"/>
      <c r="S219" s="178"/>
      <c r="T219" s="179"/>
      <c r="AT219" s="174" t="s">
        <v>173</v>
      </c>
      <c r="AU219" s="174" t="s">
        <v>82</v>
      </c>
      <c r="AV219" s="12" t="s">
        <v>82</v>
      </c>
      <c r="AW219" s="12" t="s">
        <v>36</v>
      </c>
      <c r="AX219" s="12" t="s">
        <v>73</v>
      </c>
      <c r="AY219" s="174" t="s">
        <v>149</v>
      </c>
    </row>
    <row r="220" spans="2:65" s="12" customFormat="1">
      <c r="B220" s="172"/>
      <c r="D220" s="173" t="s">
        <v>173</v>
      </c>
      <c r="E220" s="174" t="s">
        <v>5</v>
      </c>
      <c r="F220" s="175" t="s">
        <v>1086</v>
      </c>
      <c r="H220" s="176">
        <v>113.4</v>
      </c>
      <c r="L220" s="172"/>
      <c r="M220" s="177"/>
      <c r="N220" s="178"/>
      <c r="O220" s="178"/>
      <c r="P220" s="178"/>
      <c r="Q220" s="178"/>
      <c r="R220" s="178"/>
      <c r="S220" s="178"/>
      <c r="T220" s="179"/>
      <c r="AT220" s="174" t="s">
        <v>173</v>
      </c>
      <c r="AU220" s="174" t="s">
        <v>82</v>
      </c>
      <c r="AV220" s="12" t="s">
        <v>82</v>
      </c>
      <c r="AW220" s="12" t="s">
        <v>36</v>
      </c>
      <c r="AX220" s="12" t="s">
        <v>73</v>
      </c>
      <c r="AY220" s="174" t="s">
        <v>149</v>
      </c>
    </row>
    <row r="221" spans="2:65" s="14" customFormat="1">
      <c r="B221" s="188"/>
      <c r="D221" s="173" t="s">
        <v>173</v>
      </c>
      <c r="E221" s="189" t="s">
        <v>5</v>
      </c>
      <c r="F221" s="190" t="s">
        <v>194</v>
      </c>
      <c r="H221" s="191">
        <v>741.25</v>
      </c>
      <c r="L221" s="188"/>
      <c r="M221" s="192"/>
      <c r="N221" s="193"/>
      <c r="O221" s="193"/>
      <c r="P221" s="193"/>
      <c r="Q221" s="193"/>
      <c r="R221" s="193"/>
      <c r="S221" s="193"/>
      <c r="T221" s="194"/>
      <c r="AT221" s="189" t="s">
        <v>173</v>
      </c>
      <c r="AU221" s="189" t="s">
        <v>82</v>
      </c>
      <c r="AV221" s="14" t="s">
        <v>156</v>
      </c>
      <c r="AW221" s="14" t="s">
        <v>36</v>
      </c>
      <c r="AX221" s="14" t="s">
        <v>80</v>
      </c>
      <c r="AY221" s="189" t="s">
        <v>149</v>
      </c>
    </row>
    <row r="222" spans="2:65" s="1" customFormat="1" ht="38.25" customHeight="1">
      <c r="B222" s="160"/>
      <c r="C222" s="161" t="s">
        <v>271</v>
      </c>
      <c r="D222" s="161" t="s">
        <v>151</v>
      </c>
      <c r="E222" s="162" t="s">
        <v>1088</v>
      </c>
      <c r="F222" s="163" t="s">
        <v>1089</v>
      </c>
      <c r="G222" s="164" t="s">
        <v>268</v>
      </c>
      <c r="H222" s="165">
        <v>182.29300000000001</v>
      </c>
      <c r="I222" s="166"/>
      <c r="J222" s="166">
        <f>ROUND(I222*H222,2)</f>
        <v>0</v>
      </c>
      <c r="K222" s="163" t="s">
        <v>155</v>
      </c>
      <c r="L222" s="39"/>
      <c r="M222" s="167" t="s">
        <v>5</v>
      </c>
      <c r="N222" s="168" t="s">
        <v>44</v>
      </c>
      <c r="O222" s="169">
        <v>0.34499999999999997</v>
      </c>
      <c r="P222" s="169">
        <f>O222*H222</f>
        <v>62.891084999999997</v>
      </c>
      <c r="Q222" s="169">
        <v>0</v>
      </c>
      <c r="R222" s="169">
        <f>Q222*H222</f>
        <v>0</v>
      </c>
      <c r="S222" s="169">
        <v>0</v>
      </c>
      <c r="T222" s="170">
        <f>S222*H222</f>
        <v>0</v>
      </c>
      <c r="AR222" s="25" t="s">
        <v>156</v>
      </c>
      <c r="AT222" s="25" t="s">
        <v>151</v>
      </c>
      <c r="AU222" s="25" t="s">
        <v>82</v>
      </c>
      <c r="AY222" s="25" t="s">
        <v>149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25" t="s">
        <v>80</v>
      </c>
      <c r="BK222" s="171">
        <f>ROUND(I222*H222,2)</f>
        <v>0</v>
      </c>
      <c r="BL222" s="25" t="s">
        <v>156</v>
      </c>
      <c r="BM222" s="25" t="s">
        <v>1090</v>
      </c>
    </row>
    <row r="223" spans="2:65" s="1" customFormat="1" ht="40.5">
      <c r="B223" s="39"/>
      <c r="D223" s="173" t="s">
        <v>179</v>
      </c>
      <c r="F223" s="180" t="s">
        <v>1091</v>
      </c>
      <c r="L223" s="39"/>
      <c r="M223" s="181"/>
      <c r="N223" s="40"/>
      <c r="O223" s="40"/>
      <c r="P223" s="40"/>
      <c r="Q223" s="40"/>
      <c r="R223" s="40"/>
      <c r="S223" s="40"/>
      <c r="T223" s="68"/>
      <c r="AT223" s="25" t="s">
        <v>179</v>
      </c>
      <c r="AU223" s="25" t="s">
        <v>82</v>
      </c>
    </row>
    <row r="224" spans="2:65" s="12" customFormat="1">
      <c r="B224" s="172"/>
      <c r="D224" s="173" t="s">
        <v>173</v>
      </c>
      <c r="E224" s="174" t="s">
        <v>5</v>
      </c>
      <c r="F224" s="175" t="s">
        <v>1092</v>
      </c>
      <c r="H224" s="176">
        <v>156.89699999999999</v>
      </c>
      <c r="L224" s="172"/>
      <c r="M224" s="177"/>
      <c r="N224" s="178"/>
      <c r="O224" s="178"/>
      <c r="P224" s="178"/>
      <c r="Q224" s="178"/>
      <c r="R224" s="178"/>
      <c r="S224" s="178"/>
      <c r="T224" s="179"/>
      <c r="AT224" s="174" t="s">
        <v>173</v>
      </c>
      <c r="AU224" s="174" t="s">
        <v>82</v>
      </c>
      <c r="AV224" s="12" t="s">
        <v>82</v>
      </c>
      <c r="AW224" s="12" t="s">
        <v>36</v>
      </c>
      <c r="AX224" s="12" t="s">
        <v>73</v>
      </c>
      <c r="AY224" s="174" t="s">
        <v>149</v>
      </c>
    </row>
    <row r="225" spans="2:65" s="12" customFormat="1">
      <c r="B225" s="172"/>
      <c r="D225" s="173" t="s">
        <v>173</v>
      </c>
      <c r="E225" s="174" t="s">
        <v>5</v>
      </c>
      <c r="F225" s="175" t="s">
        <v>1093</v>
      </c>
      <c r="H225" s="176">
        <v>25.396000000000001</v>
      </c>
      <c r="L225" s="172"/>
      <c r="M225" s="177"/>
      <c r="N225" s="178"/>
      <c r="O225" s="178"/>
      <c r="P225" s="178"/>
      <c r="Q225" s="178"/>
      <c r="R225" s="178"/>
      <c r="S225" s="178"/>
      <c r="T225" s="179"/>
      <c r="AT225" s="174" t="s">
        <v>173</v>
      </c>
      <c r="AU225" s="174" t="s">
        <v>82</v>
      </c>
      <c r="AV225" s="12" t="s">
        <v>82</v>
      </c>
      <c r="AW225" s="12" t="s">
        <v>36</v>
      </c>
      <c r="AX225" s="12" t="s">
        <v>73</v>
      </c>
      <c r="AY225" s="174" t="s">
        <v>149</v>
      </c>
    </row>
    <row r="226" spans="2:65" s="14" customFormat="1">
      <c r="B226" s="188"/>
      <c r="D226" s="173" t="s">
        <v>173</v>
      </c>
      <c r="E226" s="189" t="s">
        <v>5</v>
      </c>
      <c r="F226" s="190" t="s">
        <v>194</v>
      </c>
      <c r="H226" s="191">
        <v>182.29300000000001</v>
      </c>
      <c r="L226" s="188"/>
      <c r="M226" s="192"/>
      <c r="N226" s="193"/>
      <c r="O226" s="193"/>
      <c r="P226" s="193"/>
      <c r="Q226" s="193"/>
      <c r="R226" s="193"/>
      <c r="S226" s="193"/>
      <c r="T226" s="194"/>
      <c r="AT226" s="189" t="s">
        <v>173</v>
      </c>
      <c r="AU226" s="189" t="s">
        <v>82</v>
      </c>
      <c r="AV226" s="14" t="s">
        <v>156</v>
      </c>
      <c r="AW226" s="14" t="s">
        <v>36</v>
      </c>
      <c r="AX226" s="14" t="s">
        <v>80</v>
      </c>
      <c r="AY226" s="189" t="s">
        <v>149</v>
      </c>
    </row>
    <row r="227" spans="2:65" s="1" customFormat="1" ht="38.25" customHeight="1">
      <c r="B227" s="160"/>
      <c r="C227" s="161" t="s">
        <v>10</v>
      </c>
      <c r="D227" s="161" t="s">
        <v>151</v>
      </c>
      <c r="E227" s="162" t="s">
        <v>1094</v>
      </c>
      <c r="F227" s="163" t="s">
        <v>1095</v>
      </c>
      <c r="G227" s="164" t="s">
        <v>268</v>
      </c>
      <c r="H227" s="165">
        <v>20.254999999999999</v>
      </c>
      <c r="I227" s="166"/>
      <c r="J227" s="166">
        <f>ROUND(I227*H227,2)</f>
        <v>0</v>
      </c>
      <c r="K227" s="163" t="s">
        <v>155</v>
      </c>
      <c r="L227" s="39"/>
      <c r="M227" s="167" t="s">
        <v>5</v>
      </c>
      <c r="N227" s="168" t="s">
        <v>44</v>
      </c>
      <c r="O227" s="169">
        <v>0.48399999999999999</v>
      </c>
      <c r="P227" s="169">
        <f>O227*H227</f>
        <v>9.8034199999999991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AR227" s="25" t="s">
        <v>156</v>
      </c>
      <c r="AT227" s="25" t="s">
        <v>151</v>
      </c>
      <c r="AU227" s="25" t="s">
        <v>82</v>
      </c>
      <c r="AY227" s="25" t="s">
        <v>149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25" t="s">
        <v>80</v>
      </c>
      <c r="BK227" s="171">
        <f>ROUND(I227*H227,2)</f>
        <v>0</v>
      </c>
      <c r="BL227" s="25" t="s">
        <v>156</v>
      </c>
      <c r="BM227" s="25" t="s">
        <v>1096</v>
      </c>
    </row>
    <row r="228" spans="2:65" s="1" customFormat="1" ht="40.5">
      <c r="B228" s="39"/>
      <c r="D228" s="173" t="s">
        <v>179</v>
      </c>
      <c r="F228" s="180" t="s">
        <v>1091</v>
      </c>
      <c r="L228" s="39"/>
      <c r="M228" s="181"/>
      <c r="N228" s="40"/>
      <c r="O228" s="40"/>
      <c r="P228" s="40"/>
      <c r="Q228" s="40"/>
      <c r="R228" s="40"/>
      <c r="S228" s="40"/>
      <c r="T228" s="68"/>
      <c r="AT228" s="25" t="s">
        <v>179</v>
      </c>
      <c r="AU228" s="25" t="s">
        <v>82</v>
      </c>
    </row>
    <row r="229" spans="2:65" s="12" customFormat="1">
      <c r="B229" s="172"/>
      <c r="D229" s="173" t="s">
        <v>173</v>
      </c>
      <c r="E229" s="174" t="s">
        <v>5</v>
      </c>
      <c r="F229" s="175" t="s">
        <v>1097</v>
      </c>
      <c r="H229" s="176">
        <v>17.433</v>
      </c>
      <c r="L229" s="172"/>
      <c r="M229" s="177"/>
      <c r="N229" s="178"/>
      <c r="O229" s="178"/>
      <c r="P229" s="178"/>
      <c r="Q229" s="178"/>
      <c r="R229" s="178"/>
      <c r="S229" s="178"/>
      <c r="T229" s="179"/>
      <c r="AT229" s="174" t="s">
        <v>173</v>
      </c>
      <c r="AU229" s="174" t="s">
        <v>82</v>
      </c>
      <c r="AV229" s="12" t="s">
        <v>82</v>
      </c>
      <c r="AW229" s="12" t="s">
        <v>36</v>
      </c>
      <c r="AX229" s="12" t="s">
        <v>73</v>
      </c>
      <c r="AY229" s="174" t="s">
        <v>149</v>
      </c>
    </row>
    <row r="230" spans="2:65" s="12" customFormat="1">
      <c r="B230" s="172"/>
      <c r="D230" s="173" t="s">
        <v>173</v>
      </c>
      <c r="E230" s="174" t="s">
        <v>5</v>
      </c>
      <c r="F230" s="175" t="s">
        <v>1098</v>
      </c>
      <c r="H230" s="176">
        <v>2.8220000000000001</v>
      </c>
      <c r="L230" s="172"/>
      <c r="M230" s="177"/>
      <c r="N230" s="178"/>
      <c r="O230" s="178"/>
      <c r="P230" s="178"/>
      <c r="Q230" s="178"/>
      <c r="R230" s="178"/>
      <c r="S230" s="178"/>
      <c r="T230" s="179"/>
      <c r="AT230" s="174" t="s">
        <v>173</v>
      </c>
      <c r="AU230" s="174" t="s">
        <v>82</v>
      </c>
      <c r="AV230" s="12" t="s">
        <v>82</v>
      </c>
      <c r="AW230" s="12" t="s">
        <v>36</v>
      </c>
      <c r="AX230" s="12" t="s">
        <v>73</v>
      </c>
      <c r="AY230" s="174" t="s">
        <v>149</v>
      </c>
    </row>
    <row r="231" spans="2:65" s="14" customFormat="1">
      <c r="B231" s="188"/>
      <c r="D231" s="173" t="s">
        <v>173</v>
      </c>
      <c r="E231" s="189" t="s">
        <v>5</v>
      </c>
      <c r="F231" s="190" t="s">
        <v>194</v>
      </c>
      <c r="H231" s="191">
        <v>20.254999999999999</v>
      </c>
      <c r="L231" s="188"/>
      <c r="M231" s="192"/>
      <c r="N231" s="193"/>
      <c r="O231" s="193"/>
      <c r="P231" s="193"/>
      <c r="Q231" s="193"/>
      <c r="R231" s="193"/>
      <c r="S231" s="193"/>
      <c r="T231" s="194"/>
      <c r="AT231" s="189" t="s">
        <v>173</v>
      </c>
      <c r="AU231" s="189" t="s">
        <v>82</v>
      </c>
      <c r="AV231" s="14" t="s">
        <v>156</v>
      </c>
      <c r="AW231" s="14" t="s">
        <v>36</v>
      </c>
      <c r="AX231" s="14" t="s">
        <v>80</v>
      </c>
      <c r="AY231" s="189" t="s">
        <v>149</v>
      </c>
    </row>
    <row r="232" spans="2:65" s="1" customFormat="1" ht="38.25" customHeight="1">
      <c r="B232" s="160"/>
      <c r="C232" s="161" t="s">
        <v>287</v>
      </c>
      <c r="D232" s="161" t="s">
        <v>151</v>
      </c>
      <c r="E232" s="162" t="s">
        <v>350</v>
      </c>
      <c r="F232" s="163" t="s">
        <v>351</v>
      </c>
      <c r="G232" s="164" t="s">
        <v>268</v>
      </c>
      <c r="H232" s="165">
        <v>153.13999999999999</v>
      </c>
      <c r="I232" s="166"/>
      <c r="J232" s="166">
        <f>ROUND(I232*H232,2)</f>
        <v>0</v>
      </c>
      <c r="K232" s="163" t="s">
        <v>155</v>
      </c>
      <c r="L232" s="39"/>
      <c r="M232" s="167" t="s">
        <v>5</v>
      </c>
      <c r="N232" s="168" t="s">
        <v>44</v>
      </c>
      <c r="O232" s="169">
        <v>4.3999999999999997E-2</v>
      </c>
      <c r="P232" s="169">
        <f>O232*H232</f>
        <v>6.7381599999999988</v>
      </c>
      <c r="Q232" s="169">
        <v>0</v>
      </c>
      <c r="R232" s="169">
        <f>Q232*H232</f>
        <v>0</v>
      </c>
      <c r="S232" s="169">
        <v>0</v>
      </c>
      <c r="T232" s="170">
        <f>S232*H232</f>
        <v>0</v>
      </c>
      <c r="AR232" s="25" t="s">
        <v>156</v>
      </c>
      <c r="AT232" s="25" t="s">
        <v>151</v>
      </c>
      <c r="AU232" s="25" t="s">
        <v>82</v>
      </c>
      <c r="AY232" s="25" t="s">
        <v>149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25" t="s">
        <v>80</v>
      </c>
      <c r="BK232" s="171">
        <f>ROUND(I232*H232,2)</f>
        <v>0</v>
      </c>
      <c r="BL232" s="25" t="s">
        <v>156</v>
      </c>
      <c r="BM232" s="25" t="s">
        <v>1099</v>
      </c>
    </row>
    <row r="233" spans="2:65" s="13" customFormat="1">
      <c r="B233" s="182"/>
      <c r="D233" s="173" t="s">
        <v>173</v>
      </c>
      <c r="E233" s="183" t="s">
        <v>5</v>
      </c>
      <c r="F233" s="184" t="s">
        <v>353</v>
      </c>
      <c r="H233" s="183" t="s">
        <v>5</v>
      </c>
      <c r="L233" s="182"/>
      <c r="M233" s="185"/>
      <c r="N233" s="186"/>
      <c r="O233" s="186"/>
      <c r="P233" s="186"/>
      <c r="Q233" s="186"/>
      <c r="R233" s="186"/>
      <c r="S233" s="186"/>
      <c r="T233" s="187"/>
      <c r="AT233" s="183" t="s">
        <v>173</v>
      </c>
      <c r="AU233" s="183" t="s">
        <v>82</v>
      </c>
      <c r="AV233" s="13" t="s">
        <v>80</v>
      </c>
      <c r="AW233" s="13" t="s">
        <v>36</v>
      </c>
      <c r="AX233" s="13" t="s">
        <v>73</v>
      </c>
      <c r="AY233" s="183" t="s">
        <v>149</v>
      </c>
    </row>
    <row r="234" spans="2:65" s="12" customFormat="1">
      <c r="B234" s="172"/>
      <c r="D234" s="173" t="s">
        <v>173</v>
      </c>
      <c r="E234" s="174" t="s">
        <v>5</v>
      </c>
      <c r="F234" s="175" t="s">
        <v>1100</v>
      </c>
      <c r="H234" s="176">
        <v>153.13999999999999</v>
      </c>
      <c r="L234" s="172"/>
      <c r="M234" s="177"/>
      <c r="N234" s="178"/>
      <c r="O234" s="178"/>
      <c r="P234" s="178"/>
      <c r="Q234" s="178"/>
      <c r="R234" s="178"/>
      <c r="S234" s="178"/>
      <c r="T234" s="179"/>
      <c r="AT234" s="174" t="s">
        <v>173</v>
      </c>
      <c r="AU234" s="174" t="s">
        <v>82</v>
      </c>
      <c r="AV234" s="12" t="s">
        <v>82</v>
      </c>
      <c r="AW234" s="12" t="s">
        <v>36</v>
      </c>
      <c r="AX234" s="12" t="s">
        <v>80</v>
      </c>
      <c r="AY234" s="174" t="s">
        <v>149</v>
      </c>
    </row>
    <row r="235" spans="2:65" s="1" customFormat="1" ht="38.25" customHeight="1">
      <c r="B235" s="160"/>
      <c r="C235" s="161" t="s">
        <v>296</v>
      </c>
      <c r="D235" s="161" t="s">
        <v>151</v>
      </c>
      <c r="E235" s="162" t="s">
        <v>365</v>
      </c>
      <c r="F235" s="163" t="s">
        <v>366</v>
      </c>
      <c r="G235" s="164" t="s">
        <v>268</v>
      </c>
      <c r="H235" s="165">
        <v>288.01600000000002</v>
      </c>
      <c r="I235" s="166"/>
      <c r="J235" s="166">
        <f>ROUND(I235*H235,2)</f>
        <v>0</v>
      </c>
      <c r="K235" s="163" t="s">
        <v>155</v>
      </c>
      <c r="L235" s="39"/>
      <c r="M235" s="167" t="s">
        <v>5</v>
      </c>
      <c r="N235" s="168" t="s">
        <v>44</v>
      </c>
      <c r="O235" s="169">
        <v>8.3000000000000004E-2</v>
      </c>
      <c r="P235" s="169">
        <f>O235*H235</f>
        <v>23.905328000000004</v>
      </c>
      <c r="Q235" s="169">
        <v>0</v>
      </c>
      <c r="R235" s="169">
        <f>Q235*H235</f>
        <v>0</v>
      </c>
      <c r="S235" s="169">
        <v>0</v>
      </c>
      <c r="T235" s="170">
        <f>S235*H235</f>
        <v>0</v>
      </c>
      <c r="AR235" s="25" t="s">
        <v>156</v>
      </c>
      <c r="AT235" s="25" t="s">
        <v>151</v>
      </c>
      <c r="AU235" s="25" t="s">
        <v>82</v>
      </c>
      <c r="AY235" s="25" t="s">
        <v>149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25" t="s">
        <v>80</v>
      </c>
      <c r="BK235" s="171">
        <f>ROUND(I235*H235,2)</f>
        <v>0</v>
      </c>
      <c r="BL235" s="25" t="s">
        <v>156</v>
      </c>
      <c r="BM235" s="25" t="s">
        <v>1101</v>
      </c>
    </row>
    <row r="236" spans="2:65" s="13" customFormat="1">
      <c r="B236" s="182"/>
      <c r="D236" s="173" t="s">
        <v>173</v>
      </c>
      <c r="E236" s="183" t="s">
        <v>5</v>
      </c>
      <c r="F236" s="184" t="s">
        <v>368</v>
      </c>
      <c r="H236" s="183" t="s">
        <v>5</v>
      </c>
      <c r="L236" s="182"/>
      <c r="M236" s="185"/>
      <c r="N236" s="186"/>
      <c r="O236" s="186"/>
      <c r="P236" s="186"/>
      <c r="Q236" s="186"/>
      <c r="R236" s="186"/>
      <c r="S236" s="186"/>
      <c r="T236" s="187"/>
      <c r="AT236" s="183" t="s">
        <v>173</v>
      </c>
      <c r="AU236" s="183" t="s">
        <v>82</v>
      </c>
      <c r="AV236" s="13" t="s">
        <v>80</v>
      </c>
      <c r="AW236" s="13" t="s">
        <v>36</v>
      </c>
      <c r="AX236" s="13" t="s">
        <v>73</v>
      </c>
      <c r="AY236" s="183" t="s">
        <v>149</v>
      </c>
    </row>
    <row r="237" spans="2:65" s="13" customFormat="1">
      <c r="B237" s="182"/>
      <c r="D237" s="173" t="s">
        <v>173</v>
      </c>
      <c r="E237" s="183" t="s">
        <v>5</v>
      </c>
      <c r="F237" s="184" t="s">
        <v>200</v>
      </c>
      <c r="H237" s="183" t="s">
        <v>5</v>
      </c>
      <c r="L237" s="182"/>
      <c r="M237" s="185"/>
      <c r="N237" s="186"/>
      <c r="O237" s="186"/>
      <c r="P237" s="186"/>
      <c r="Q237" s="186"/>
      <c r="R237" s="186"/>
      <c r="S237" s="186"/>
      <c r="T237" s="187"/>
      <c r="AT237" s="183" t="s">
        <v>173</v>
      </c>
      <c r="AU237" s="183" t="s">
        <v>82</v>
      </c>
      <c r="AV237" s="13" t="s">
        <v>80</v>
      </c>
      <c r="AW237" s="13" t="s">
        <v>36</v>
      </c>
      <c r="AX237" s="13" t="s">
        <v>73</v>
      </c>
      <c r="AY237" s="183" t="s">
        <v>149</v>
      </c>
    </row>
    <row r="238" spans="2:65" s="12" customFormat="1">
      <c r="B238" s="172"/>
      <c r="D238" s="173" t="s">
        <v>173</v>
      </c>
      <c r="E238" s="174" t="s">
        <v>5</v>
      </c>
      <c r="F238" s="175" t="s">
        <v>1102</v>
      </c>
      <c r="H238" s="176">
        <v>313.79399999999998</v>
      </c>
      <c r="L238" s="172"/>
      <c r="M238" s="177"/>
      <c r="N238" s="178"/>
      <c r="O238" s="178"/>
      <c r="P238" s="178"/>
      <c r="Q238" s="178"/>
      <c r="R238" s="178"/>
      <c r="S238" s="178"/>
      <c r="T238" s="179"/>
      <c r="AT238" s="174" t="s">
        <v>173</v>
      </c>
      <c r="AU238" s="174" t="s">
        <v>82</v>
      </c>
      <c r="AV238" s="12" t="s">
        <v>82</v>
      </c>
      <c r="AW238" s="12" t="s">
        <v>36</v>
      </c>
      <c r="AX238" s="12" t="s">
        <v>73</v>
      </c>
      <c r="AY238" s="174" t="s">
        <v>149</v>
      </c>
    </row>
    <row r="239" spans="2:65" s="12" customFormat="1">
      <c r="B239" s="172"/>
      <c r="D239" s="173" t="s">
        <v>173</v>
      </c>
      <c r="E239" s="174" t="s">
        <v>5</v>
      </c>
      <c r="F239" s="175" t="s">
        <v>1103</v>
      </c>
      <c r="H239" s="176">
        <v>-76.569999999999993</v>
      </c>
      <c r="L239" s="172"/>
      <c r="M239" s="177"/>
      <c r="N239" s="178"/>
      <c r="O239" s="178"/>
      <c r="P239" s="178"/>
      <c r="Q239" s="178"/>
      <c r="R239" s="178"/>
      <c r="S239" s="178"/>
      <c r="T239" s="179"/>
      <c r="AT239" s="174" t="s">
        <v>173</v>
      </c>
      <c r="AU239" s="174" t="s">
        <v>82</v>
      </c>
      <c r="AV239" s="12" t="s">
        <v>82</v>
      </c>
      <c r="AW239" s="12" t="s">
        <v>36</v>
      </c>
      <c r="AX239" s="12" t="s">
        <v>73</v>
      </c>
      <c r="AY239" s="174" t="s">
        <v>149</v>
      </c>
    </row>
    <row r="240" spans="2:65" s="15" customFormat="1">
      <c r="B240" s="195"/>
      <c r="D240" s="173" t="s">
        <v>173</v>
      </c>
      <c r="E240" s="196" t="s">
        <v>5</v>
      </c>
      <c r="F240" s="197" t="s">
        <v>284</v>
      </c>
      <c r="H240" s="198">
        <v>237.22399999999999</v>
      </c>
      <c r="L240" s="195"/>
      <c r="M240" s="199"/>
      <c r="N240" s="200"/>
      <c r="O240" s="200"/>
      <c r="P240" s="200"/>
      <c r="Q240" s="200"/>
      <c r="R240" s="200"/>
      <c r="S240" s="200"/>
      <c r="T240" s="201"/>
      <c r="AT240" s="196" t="s">
        <v>173</v>
      </c>
      <c r="AU240" s="196" t="s">
        <v>82</v>
      </c>
      <c r="AV240" s="15" t="s">
        <v>161</v>
      </c>
      <c r="AW240" s="15" t="s">
        <v>36</v>
      </c>
      <c r="AX240" s="15" t="s">
        <v>73</v>
      </c>
      <c r="AY240" s="196" t="s">
        <v>149</v>
      </c>
    </row>
    <row r="241" spans="2:65" s="13" customFormat="1">
      <c r="B241" s="182"/>
      <c r="D241" s="173" t="s">
        <v>173</v>
      </c>
      <c r="E241" s="183" t="s">
        <v>5</v>
      </c>
      <c r="F241" s="184" t="s">
        <v>192</v>
      </c>
      <c r="H241" s="183" t="s">
        <v>5</v>
      </c>
      <c r="L241" s="182"/>
      <c r="M241" s="185"/>
      <c r="N241" s="186"/>
      <c r="O241" s="186"/>
      <c r="P241" s="186"/>
      <c r="Q241" s="186"/>
      <c r="R241" s="186"/>
      <c r="S241" s="186"/>
      <c r="T241" s="187"/>
      <c r="AT241" s="183" t="s">
        <v>173</v>
      </c>
      <c r="AU241" s="183" t="s">
        <v>82</v>
      </c>
      <c r="AV241" s="13" t="s">
        <v>80</v>
      </c>
      <c r="AW241" s="13" t="s">
        <v>36</v>
      </c>
      <c r="AX241" s="13" t="s">
        <v>73</v>
      </c>
      <c r="AY241" s="183" t="s">
        <v>149</v>
      </c>
    </row>
    <row r="242" spans="2:65" s="12" customFormat="1">
      <c r="B242" s="172"/>
      <c r="D242" s="173" t="s">
        <v>173</v>
      </c>
      <c r="E242" s="174" t="s">
        <v>5</v>
      </c>
      <c r="F242" s="175" t="s">
        <v>1104</v>
      </c>
      <c r="H242" s="176">
        <v>50.792000000000002</v>
      </c>
      <c r="L242" s="172"/>
      <c r="M242" s="177"/>
      <c r="N242" s="178"/>
      <c r="O242" s="178"/>
      <c r="P242" s="178"/>
      <c r="Q242" s="178"/>
      <c r="R242" s="178"/>
      <c r="S242" s="178"/>
      <c r="T242" s="179"/>
      <c r="AT242" s="174" t="s">
        <v>173</v>
      </c>
      <c r="AU242" s="174" t="s">
        <v>82</v>
      </c>
      <c r="AV242" s="12" t="s">
        <v>82</v>
      </c>
      <c r="AW242" s="12" t="s">
        <v>36</v>
      </c>
      <c r="AX242" s="12" t="s">
        <v>73</v>
      </c>
      <c r="AY242" s="174" t="s">
        <v>149</v>
      </c>
    </row>
    <row r="243" spans="2:65" s="14" customFormat="1">
      <c r="B243" s="188"/>
      <c r="D243" s="173" t="s">
        <v>173</v>
      </c>
      <c r="E243" s="189" t="s">
        <v>5</v>
      </c>
      <c r="F243" s="190" t="s">
        <v>194</v>
      </c>
      <c r="H243" s="191">
        <v>288.01600000000002</v>
      </c>
      <c r="L243" s="188"/>
      <c r="M243" s="192"/>
      <c r="N243" s="193"/>
      <c r="O243" s="193"/>
      <c r="P243" s="193"/>
      <c r="Q243" s="193"/>
      <c r="R243" s="193"/>
      <c r="S243" s="193"/>
      <c r="T243" s="194"/>
      <c r="AT243" s="189" t="s">
        <v>173</v>
      </c>
      <c r="AU243" s="189" t="s">
        <v>82</v>
      </c>
      <c r="AV243" s="14" t="s">
        <v>156</v>
      </c>
      <c r="AW243" s="14" t="s">
        <v>36</v>
      </c>
      <c r="AX243" s="14" t="s">
        <v>80</v>
      </c>
      <c r="AY243" s="189" t="s">
        <v>149</v>
      </c>
    </row>
    <row r="244" spans="2:65" s="1" customFormat="1" ht="51" customHeight="1">
      <c r="B244" s="160"/>
      <c r="C244" s="161" t="s">
        <v>302</v>
      </c>
      <c r="D244" s="161" t="s">
        <v>151</v>
      </c>
      <c r="E244" s="162" t="s">
        <v>373</v>
      </c>
      <c r="F244" s="163" t="s">
        <v>374</v>
      </c>
      <c r="G244" s="164" t="s">
        <v>268</v>
      </c>
      <c r="H244" s="165">
        <v>2016.1120000000001</v>
      </c>
      <c r="I244" s="166"/>
      <c r="J244" s="166">
        <f>ROUND(I244*H244,2)</f>
        <v>0</v>
      </c>
      <c r="K244" s="163" t="s">
        <v>155</v>
      </c>
      <c r="L244" s="39"/>
      <c r="M244" s="167" t="s">
        <v>5</v>
      </c>
      <c r="N244" s="168" t="s">
        <v>44</v>
      </c>
      <c r="O244" s="169">
        <v>4.0000000000000001E-3</v>
      </c>
      <c r="P244" s="169">
        <f>O244*H244</f>
        <v>8.0644480000000005</v>
      </c>
      <c r="Q244" s="169">
        <v>0</v>
      </c>
      <c r="R244" s="169">
        <f>Q244*H244</f>
        <v>0</v>
      </c>
      <c r="S244" s="169">
        <v>0</v>
      </c>
      <c r="T244" s="170">
        <f>S244*H244</f>
        <v>0</v>
      </c>
      <c r="AR244" s="25" t="s">
        <v>156</v>
      </c>
      <c r="AT244" s="25" t="s">
        <v>151</v>
      </c>
      <c r="AU244" s="25" t="s">
        <v>82</v>
      </c>
      <c r="AY244" s="25" t="s">
        <v>149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25" t="s">
        <v>80</v>
      </c>
      <c r="BK244" s="171">
        <f>ROUND(I244*H244,2)</f>
        <v>0</v>
      </c>
      <c r="BL244" s="25" t="s">
        <v>156</v>
      </c>
      <c r="BM244" s="25" t="s">
        <v>1105</v>
      </c>
    </row>
    <row r="245" spans="2:65" s="13" customFormat="1">
      <c r="B245" s="182"/>
      <c r="D245" s="173" t="s">
        <v>173</v>
      </c>
      <c r="E245" s="183" t="s">
        <v>5</v>
      </c>
      <c r="F245" s="184" t="s">
        <v>376</v>
      </c>
      <c r="H245" s="183" t="s">
        <v>5</v>
      </c>
      <c r="L245" s="182"/>
      <c r="M245" s="185"/>
      <c r="N245" s="186"/>
      <c r="O245" s="186"/>
      <c r="P245" s="186"/>
      <c r="Q245" s="186"/>
      <c r="R245" s="186"/>
      <c r="S245" s="186"/>
      <c r="T245" s="187"/>
      <c r="AT245" s="183" t="s">
        <v>173</v>
      </c>
      <c r="AU245" s="183" t="s">
        <v>82</v>
      </c>
      <c r="AV245" s="13" t="s">
        <v>80</v>
      </c>
      <c r="AW245" s="13" t="s">
        <v>36</v>
      </c>
      <c r="AX245" s="13" t="s">
        <v>73</v>
      </c>
      <c r="AY245" s="183" t="s">
        <v>149</v>
      </c>
    </row>
    <row r="246" spans="2:65" s="12" customFormat="1">
      <c r="B246" s="172"/>
      <c r="D246" s="173" t="s">
        <v>173</v>
      </c>
      <c r="E246" s="174" t="s">
        <v>5</v>
      </c>
      <c r="F246" s="175" t="s">
        <v>1106</v>
      </c>
      <c r="H246" s="176">
        <v>1660.568</v>
      </c>
      <c r="L246" s="172"/>
      <c r="M246" s="177"/>
      <c r="N246" s="178"/>
      <c r="O246" s="178"/>
      <c r="P246" s="178"/>
      <c r="Q246" s="178"/>
      <c r="R246" s="178"/>
      <c r="S246" s="178"/>
      <c r="T246" s="179"/>
      <c r="AT246" s="174" t="s">
        <v>173</v>
      </c>
      <c r="AU246" s="174" t="s">
        <v>82</v>
      </c>
      <c r="AV246" s="12" t="s">
        <v>82</v>
      </c>
      <c r="AW246" s="12" t="s">
        <v>36</v>
      </c>
      <c r="AX246" s="12" t="s">
        <v>73</v>
      </c>
      <c r="AY246" s="174" t="s">
        <v>149</v>
      </c>
    </row>
    <row r="247" spans="2:65" s="12" customFormat="1">
      <c r="B247" s="172"/>
      <c r="D247" s="173" t="s">
        <v>173</v>
      </c>
      <c r="E247" s="174" t="s">
        <v>5</v>
      </c>
      <c r="F247" s="175" t="s">
        <v>1107</v>
      </c>
      <c r="H247" s="176">
        <v>355.54399999999998</v>
      </c>
      <c r="L247" s="172"/>
      <c r="M247" s="177"/>
      <c r="N247" s="178"/>
      <c r="O247" s="178"/>
      <c r="P247" s="178"/>
      <c r="Q247" s="178"/>
      <c r="R247" s="178"/>
      <c r="S247" s="178"/>
      <c r="T247" s="179"/>
      <c r="AT247" s="174" t="s">
        <v>173</v>
      </c>
      <c r="AU247" s="174" t="s">
        <v>82</v>
      </c>
      <c r="AV247" s="12" t="s">
        <v>82</v>
      </c>
      <c r="AW247" s="12" t="s">
        <v>36</v>
      </c>
      <c r="AX247" s="12" t="s">
        <v>73</v>
      </c>
      <c r="AY247" s="174" t="s">
        <v>149</v>
      </c>
    </row>
    <row r="248" spans="2:65" s="14" customFormat="1">
      <c r="B248" s="188"/>
      <c r="D248" s="173" t="s">
        <v>173</v>
      </c>
      <c r="E248" s="189" t="s">
        <v>5</v>
      </c>
      <c r="F248" s="190" t="s">
        <v>194</v>
      </c>
      <c r="H248" s="191">
        <v>2016.1120000000001</v>
      </c>
      <c r="L248" s="188"/>
      <c r="M248" s="192"/>
      <c r="N248" s="193"/>
      <c r="O248" s="193"/>
      <c r="P248" s="193"/>
      <c r="Q248" s="193"/>
      <c r="R248" s="193"/>
      <c r="S248" s="193"/>
      <c r="T248" s="194"/>
      <c r="AT248" s="189" t="s">
        <v>173</v>
      </c>
      <c r="AU248" s="189" t="s">
        <v>82</v>
      </c>
      <c r="AV248" s="14" t="s">
        <v>156</v>
      </c>
      <c r="AW248" s="14" t="s">
        <v>36</v>
      </c>
      <c r="AX248" s="14" t="s">
        <v>80</v>
      </c>
      <c r="AY248" s="189" t="s">
        <v>149</v>
      </c>
    </row>
    <row r="249" spans="2:65" s="1" customFormat="1" ht="38.25" customHeight="1">
      <c r="B249" s="160"/>
      <c r="C249" s="161" t="s">
        <v>311</v>
      </c>
      <c r="D249" s="161" t="s">
        <v>151</v>
      </c>
      <c r="E249" s="162" t="s">
        <v>380</v>
      </c>
      <c r="F249" s="163" t="s">
        <v>381</v>
      </c>
      <c r="G249" s="164" t="s">
        <v>268</v>
      </c>
      <c r="H249" s="165">
        <v>40.51</v>
      </c>
      <c r="I249" s="166"/>
      <c r="J249" s="166">
        <f>ROUND(I249*H249,2)</f>
        <v>0</v>
      </c>
      <c r="K249" s="163" t="s">
        <v>155</v>
      </c>
      <c r="L249" s="39"/>
      <c r="M249" s="167" t="s">
        <v>5</v>
      </c>
      <c r="N249" s="168" t="s">
        <v>44</v>
      </c>
      <c r="O249" s="169">
        <v>0.106</v>
      </c>
      <c r="P249" s="169">
        <f>O249*H249</f>
        <v>4.29406</v>
      </c>
      <c r="Q249" s="169">
        <v>0</v>
      </c>
      <c r="R249" s="169">
        <f>Q249*H249</f>
        <v>0</v>
      </c>
      <c r="S249" s="169">
        <v>0</v>
      </c>
      <c r="T249" s="170">
        <f>S249*H249</f>
        <v>0</v>
      </c>
      <c r="AR249" s="25" t="s">
        <v>156</v>
      </c>
      <c r="AT249" s="25" t="s">
        <v>151</v>
      </c>
      <c r="AU249" s="25" t="s">
        <v>82</v>
      </c>
      <c r="AY249" s="25" t="s">
        <v>149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25" t="s">
        <v>80</v>
      </c>
      <c r="BK249" s="171">
        <f>ROUND(I249*H249,2)</f>
        <v>0</v>
      </c>
      <c r="BL249" s="25" t="s">
        <v>156</v>
      </c>
      <c r="BM249" s="25" t="s">
        <v>1108</v>
      </c>
    </row>
    <row r="250" spans="2:65" s="13" customFormat="1">
      <c r="B250" s="182"/>
      <c r="D250" s="173" t="s">
        <v>173</v>
      </c>
      <c r="E250" s="183" t="s">
        <v>5</v>
      </c>
      <c r="F250" s="184" t="s">
        <v>368</v>
      </c>
      <c r="H250" s="183" t="s">
        <v>5</v>
      </c>
      <c r="L250" s="182"/>
      <c r="M250" s="185"/>
      <c r="N250" s="186"/>
      <c r="O250" s="186"/>
      <c r="P250" s="186"/>
      <c r="Q250" s="186"/>
      <c r="R250" s="186"/>
      <c r="S250" s="186"/>
      <c r="T250" s="187"/>
      <c r="AT250" s="183" t="s">
        <v>173</v>
      </c>
      <c r="AU250" s="183" t="s">
        <v>82</v>
      </c>
      <c r="AV250" s="13" t="s">
        <v>80</v>
      </c>
      <c r="AW250" s="13" t="s">
        <v>36</v>
      </c>
      <c r="AX250" s="13" t="s">
        <v>73</v>
      </c>
      <c r="AY250" s="183" t="s">
        <v>149</v>
      </c>
    </row>
    <row r="251" spans="2:65" s="12" customFormat="1">
      <c r="B251" s="172"/>
      <c r="D251" s="173" t="s">
        <v>173</v>
      </c>
      <c r="E251" s="174" t="s">
        <v>5</v>
      </c>
      <c r="F251" s="175" t="s">
        <v>1109</v>
      </c>
      <c r="H251" s="176">
        <v>34.866</v>
      </c>
      <c r="L251" s="172"/>
      <c r="M251" s="177"/>
      <c r="N251" s="178"/>
      <c r="O251" s="178"/>
      <c r="P251" s="178"/>
      <c r="Q251" s="178"/>
      <c r="R251" s="178"/>
      <c r="S251" s="178"/>
      <c r="T251" s="179"/>
      <c r="AT251" s="174" t="s">
        <v>173</v>
      </c>
      <c r="AU251" s="174" t="s">
        <v>82</v>
      </c>
      <c r="AV251" s="12" t="s">
        <v>82</v>
      </c>
      <c r="AW251" s="12" t="s">
        <v>36</v>
      </c>
      <c r="AX251" s="12" t="s">
        <v>73</v>
      </c>
      <c r="AY251" s="174" t="s">
        <v>149</v>
      </c>
    </row>
    <row r="252" spans="2:65" s="12" customFormat="1">
      <c r="B252" s="172"/>
      <c r="D252" s="173" t="s">
        <v>173</v>
      </c>
      <c r="E252" s="174" t="s">
        <v>5</v>
      </c>
      <c r="F252" s="175" t="s">
        <v>1110</v>
      </c>
      <c r="H252" s="176">
        <v>5.6440000000000001</v>
      </c>
      <c r="L252" s="172"/>
      <c r="M252" s="177"/>
      <c r="N252" s="178"/>
      <c r="O252" s="178"/>
      <c r="P252" s="178"/>
      <c r="Q252" s="178"/>
      <c r="R252" s="178"/>
      <c r="S252" s="178"/>
      <c r="T252" s="179"/>
      <c r="AT252" s="174" t="s">
        <v>173</v>
      </c>
      <c r="AU252" s="174" t="s">
        <v>82</v>
      </c>
      <c r="AV252" s="12" t="s">
        <v>82</v>
      </c>
      <c r="AW252" s="12" t="s">
        <v>36</v>
      </c>
      <c r="AX252" s="12" t="s">
        <v>73</v>
      </c>
      <c r="AY252" s="174" t="s">
        <v>149</v>
      </c>
    </row>
    <row r="253" spans="2:65" s="14" customFormat="1">
      <c r="B253" s="188"/>
      <c r="D253" s="173" t="s">
        <v>173</v>
      </c>
      <c r="E253" s="189" t="s">
        <v>5</v>
      </c>
      <c r="F253" s="190" t="s">
        <v>194</v>
      </c>
      <c r="H253" s="191">
        <v>40.51</v>
      </c>
      <c r="L253" s="188"/>
      <c r="M253" s="192"/>
      <c r="N253" s="193"/>
      <c r="O253" s="193"/>
      <c r="P253" s="193"/>
      <c r="Q253" s="193"/>
      <c r="R253" s="193"/>
      <c r="S253" s="193"/>
      <c r="T253" s="194"/>
      <c r="AT253" s="189" t="s">
        <v>173</v>
      </c>
      <c r="AU253" s="189" t="s">
        <v>82</v>
      </c>
      <c r="AV253" s="14" t="s">
        <v>156</v>
      </c>
      <c r="AW253" s="14" t="s">
        <v>36</v>
      </c>
      <c r="AX253" s="14" t="s">
        <v>80</v>
      </c>
      <c r="AY253" s="189" t="s">
        <v>149</v>
      </c>
    </row>
    <row r="254" spans="2:65" s="1" customFormat="1" ht="51" customHeight="1">
      <c r="B254" s="160"/>
      <c r="C254" s="161" t="s">
        <v>316</v>
      </c>
      <c r="D254" s="161" t="s">
        <v>151</v>
      </c>
      <c r="E254" s="162" t="s">
        <v>386</v>
      </c>
      <c r="F254" s="163" t="s">
        <v>387</v>
      </c>
      <c r="G254" s="164" t="s">
        <v>268</v>
      </c>
      <c r="H254" s="165">
        <v>283.57</v>
      </c>
      <c r="I254" s="166"/>
      <c r="J254" s="166">
        <f>ROUND(I254*H254,2)</f>
        <v>0</v>
      </c>
      <c r="K254" s="163" t="s">
        <v>155</v>
      </c>
      <c r="L254" s="39"/>
      <c r="M254" s="167" t="s">
        <v>5</v>
      </c>
      <c r="N254" s="168" t="s">
        <v>44</v>
      </c>
      <c r="O254" s="169">
        <v>5.0000000000000001E-3</v>
      </c>
      <c r="P254" s="169">
        <f>O254*H254</f>
        <v>1.4178500000000001</v>
      </c>
      <c r="Q254" s="169">
        <v>0</v>
      </c>
      <c r="R254" s="169">
        <f>Q254*H254</f>
        <v>0</v>
      </c>
      <c r="S254" s="169">
        <v>0</v>
      </c>
      <c r="T254" s="170">
        <f>S254*H254</f>
        <v>0</v>
      </c>
      <c r="AR254" s="25" t="s">
        <v>156</v>
      </c>
      <c r="AT254" s="25" t="s">
        <v>151</v>
      </c>
      <c r="AU254" s="25" t="s">
        <v>82</v>
      </c>
      <c r="AY254" s="25" t="s">
        <v>149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25" t="s">
        <v>80</v>
      </c>
      <c r="BK254" s="171">
        <f>ROUND(I254*H254,2)</f>
        <v>0</v>
      </c>
      <c r="BL254" s="25" t="s">
        <v>156</v>
      </c>
      <c r="BM254" s="25" t="s">
        <v>1111</v>
      </c>
    </row>
    <row r="255" spans="2:65" s="13" customFormat="1">
      <c r="B255" s="182"/>
      <c r="D255" s="173" t="s">
        <v>173</v>
      </c>
      <c r="E255" s="183" t="s">
        <v>5</v>
      </c>
      <c r="F255" s="184" t="s">
        <v>376</v>
      </c>
      <c r="H255" s="183" t="s">
        <v>5</v>
      </c>
      <c r="L255" s="182"/>
      <c r="M255" s="185"/>
      <c r="N255" s="186"/>
      <c r="O255" s="186"/>
      <c r="P255" s="186"/>
      <c r="Q255" s="186"/>
      <c r="R255" s="186"/>
      <c r="S255" s="186"/>
      <c r="T255" s="187"/>
      <c r="AT255" s="183" t="s">
        <v>173</v>
      </c>
      <c r="AU255" s="183" t="s">
        <v>82</v>
      </c>
      <c r="AV255" s="13" t="s">
        <v>80</v>
      </c>
      <c r="AW255" s="13" t="s">
        <v>36</v>
      </c>
      <c r="AX255" s="13" t="s">
        <v>73</v>
      </c>
      <c r="AY255" s="183" t="s">
        <v>149</v>
      </c>
    </row>
    <row r="256" spans="2:65" s="12" customFormat="1">
      <c r="B256" s="172"/>
      <c r="D256" s="173" t="s">
        <v>173</v>
      </c>
      <c r="E256" s="174" t="s">
        <v>5</v>
      </c>
      <c r="F256" s="175" t="s">
        <v>1112</v>
      </c>
      <c r="H256" s="176">
        <v>244.06200000000001</v>
      </c>
      <c r="L256" s="172"/>
      <c r="M256" s="177"/>
      <c r="N256" s="178"/>
      <c r="O256" s="178"/>
      <c r="P256" s="178"/>
      <c r="Q256" s="178"/>
      <c r="R256" s="178"/>
      <c r="S256" s="178"/>
      <c r="T256" s="179"/>
      <c r="AT256" s="174" t="s">
        <v>173</v>
      </c>
      <c r="AU256" s="174" t="s">
        <v>82</v>
      </c>
      <c r="AV256" s="12" t="s">
        <v>82</v>
      </c>
      <c r="AW256" s="12" t="s">
        <v>36</v>
      </c>
      <c r="AX256" s="12" t="s">
        <v>73</v>
      </c>
      <c r="AY256" s="174" t="s">
        <v>149</v>
      </c>
    </row>
    <row r="257" spans="2:65" s="12" customFormat="1">
      <c r="B257" s="172"/>
      <c r="D257" s="173" t="s">
        <v>173</v>
      </c>
      <c r="E257" s="174" t="s">
        <v>5</v>
      </c>
      <c r="F257" s="175" t="s">
        <v>1113</v>
      </c>
      <c r="H257" s="176">
        <v>39.508000000000003</v>
      </c>
      <c r="L257" s="172"/>
      <c r="M257" s="177"/>
      <c r="N257" s="178"/>
      <c r="O257" s="178"/>
      <c r="P257" s="178"/>
      <c r="Q257" s="178"/>
      <c r="R257" s="178"/>
      <c r="S257" s="178"/>
      <c r="T257" s="179"/>
      <c r="AT257" s="174" t="s">
        <v>173</v>
      </c>
      <c r="AU257" s="174" t="s">
        <v>82</v>
      </c>
      <c r="AV257" s="12" t="s">
        <v>82</v>
      </c>
      <c r="AW257" s="12" t="s">
        <v>36</v>
      </c>
      <c r="AX257" s="12" t="s">
        <v>73</v>
      </c>
      <c r="AY257" s="174" t="s">
        <v>149</v>
      </c>
    </row>
    <row r="258" spans="2:65" s="14" customFormat="1">
      <c r="B258" s="188"/>
      <c r="D258" s="173" t="s">
        <v>173</v>
      </c>
      <c r="E258" s="189" t="s">
        <v>5</v>
      </c>
      <c r="F258" s="190" t="s">
        <v>194</v>
      </c>
      <c r="H258" s="191">
        <v>283.57</v>
      </c>
      <c r="L258" s="188"/>
      <c r="M258" s="192"/>
      <c r="N258" s="193"/>
      <c r="O258" s="193"/>
      <c r="P258" s="193"/>
      <c r="Q258" s="193"/>
      <c r="R258" s="193"/>
      <c r="S258" s="193"/>
      <c r="T258" s="194"/>
      <c r="AT258" s="189" t="s">
        <v>173</v>
      </c>
      <c r="AU258" s="189" t="s">
        <v>82</v>
      </c>
      <c r="AV258" s="14" t="s">
        <v>156</v>
      </c>
      <c r="AW258" s="14" t="s">
        <v>36</v>
      </c>
      <c r="AX258" s="14" t="s">
        <v>80</v>
      </c>
      <c r="AY258" s="189" t="s">
        <v>149</v>
      </c>
    </row>
    <row r="259" spans="2:65" s="1" customFormat="1" ht="25.5" customHeight="1">
      <c r="B259" s="160"/>
      <c r="C259" s="161" t="s">
        <v>325</v>
      </c>
      <c r="D259" s="161" t="s">
        <v>151</v>
      </c>
      <c r="E259" s="162" t="s">
        <v>392</v>
      </c>
      <c r="F259" s="163" t="s">
        <v>393</v>
      </c>
      <c r="G259" s="164" t="s">
        <v>268</v>
      </c>
      <c r="H259" s="165">
        <v>76.569999999999993</v>
      </c>
      <c r="I259" s="166"/>
      <c r="J259" s="166">
        <f>ROUND(I259*H259,2)</f>
        <v>0</v>
      </c>
      <c r="K259" s="163" t="s">
        <v>155</v>
      </c>
      <c r="L259" s="39"/>
      <c r="M259" s="167" t="s">
        <v>5</v>
      </c>
      <c r="N259" s="168" t="s">
        <v>44</v>
      </c>
      <c r="O259" s="169">
        <v>9.7000000000000003E-2</v>
      </c>
      <c r="P259" s="169">
        <f>O259*H259</f>
        <v>7.4272899999999993</v>
      </c>
      <c r="Q259" s="169">
        <v>0</v>
      </c>
      <c r="R259" s="169">
        <f>Q259*H259</f>
        <v>0</v>
      </c>
      <c r="S259" s="169">
        <v>0</v>
      </c>
      <c r="T259" s="170">
        <f>S259*H259</f>
        <v>0</v>
      </c>
      <c r="AR259" s="25" t="s">
        <v>156</v>
      </c>
      <c r="AT259" s="25" t="s">
        <v>151</v>
      </c>
      <c r="AU259" s="25" t="s">
        <v>82</v>
      </c>
      <c r="AY259" s="25" t="s">
        <v>149</v>
      </c>
      <c r="BE259" s="171">
        <f>IF(N259="základní",J259,0)</f>
        <v>0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25" t="s">
        <v>80</v>
      </c>
      <c r="BK259" s="171">
        <f>ROUND(I259*H259,2)</f>
        <v>0</v>
      </c>
      <c r="BL259" s="25" t="s">
        <v>156</v>
      </c>
      <c r="BM259" s="25" t="s">
        <v>1114</v>
      </c>
    </row>
    <row r="260" spans="2:65" s="13" customFormat="1">
      <c r="B260" s="182"/>
      <c r="D260" s="173" t="s">
        <v>173</v>
      </c>
      <c r="E260" s="183" t="s">
        <v>5</v>
      </c>
      <c r="F260" s="184" t="s">
        <v>395</v>
      </c>
      <c r="H260" s="183" t="s">
        <v>5</v>
      </c>
      <c r="L260" s="182"/>
      <c r="M260" s="185"/>
      <c r="N260" s="186"/>
      <c r="O260" s="186"/>
      <c r="P260" s="186"/>
      <c r="Q260" s="186"/>
      <c r="R260" s="186"/>
      <c r="S260" s="186"/>
      <c r="T260" s="187"/>
      <c r="AT260" s="183" t="s">
        <v>173</v>
      </c>
      <c r="AU260" s="183" t="s">
        <v>82</v>
      </c>
      <c r="AV260" s="13" t="s">
        <v>80</v>
      </c>
      <c r="AW260" s="13" t="s">
        <v>36</v>
      </c>
      <c r="AX260" s="13" t="s">
        <v>73</v>
      </c>
      <c r="AY260" s="183" t="s">
        <v>149</v>
      </c>
    </row>
    <row r="261" spans="2:65" s="12" customFormat="1">
      <c r="B261" s="172"/>
      <c r="D261" s="173" t="s">
        <v>173</v>
      </c>
      <c r="E261" s="174" t="s">
        <v>5</v>
      </c>
      <c r="F261" s="175" t="s">
        <v>1115</v>
      </c>
      <c r="H261" s="176">
        <v>76.569999999999993</v>
      </c>
      <c r="L261" s="172"/>
      <c r="M261" s="177"/>
      <c r="N261" s="178"/>
      <c r="O261" s="178"/>
      <c r="P261" s="178"/>
      <c r="Q261" s="178"/>
      <c r="R261" s="178"/>
      <c r="S261" s="178"/>
      <c r="T261" s="179"/>
      <c r="AT261" s="174" t="s">
        <v>173</v>
      </c>
      <c r="AU261" s="174" t="s">
        <v>82</v>
      </c>
      <c r="AV261" s="12" t="s">
        <v>82</v>
      </c>
      <c r="AW261" s="12" t="s">
        <v>36</v>
      </c>
      <c r="AX261" s="12" t="s">
        <v>80</v>
      </c>
      <c r="AY261" s="174" t="s">
        <v>149</v>
      </c>
    </row>
    <row r="262" spans="2:65" s="1" customFormat="1" ht="25.5" customHeight="1">
      <c r="B262" s="160"/>
      <c r="C262" s="161" t="s">
        <v>331</v>
      </c>
      <c r="D262" s="161" t="s">
        <v>151</v>
      </c>
      <c r="E262" s="162" t="s">
        <v>398</v>
      </c>
      <c r="F262" s="163" t="s">
        <v>399</v>
      </c>
      <c r="G262" s="164" t="s">
        <v>400</v>
      </c>
      <c r="H262" s="165">
        <v>624.20000000000005</v>
      </c>
      <c r="I262" s="166"/>
      <c r="J262" s="166">
        <f>ROUND(I262*H262,2)</f>
        <v>0</v>
      </c>
      <c r="K262" s="163" t="s">
        <v>155</v>
      </c>
      <c r="L262" s="39"/>
      <c r="M262" s="167" t="s">
        <v>5</v>
      </c>
      <c r="N262" s="168" t="s">
        <v>44</v>
      </c>
      <c r="O262" s="169">
        <v>0</v>
      </c>
      <c r="P262" s="169">
        <f>O262*H262</f>
        <v>0</v>
      </c>
      <c r="Q262" s="169">
        <v>0</v>
      </c>
      <c r="R262" s="169">
        <f>Q262*H262</f>
        <v>0</v>
      </c>
      <c r="S262" s="169">
        <v>0</v>
      </c>
      <c r="T262" s="170">
        <f>S262*H262</f>
        <v>0</v>
      </c>
      <c r="AR262" s="25" t="s">
        <v>156</v>
      </c>
      <c r="AT262" s="25" t="s">
        <v>151</v>
      </c>
      <c r="AU262" s="25" t="s">
        <v>82</v>
      </c>
      <c r="AY262" s="25" t="s">
        <v>149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25" t="s">
        <v>80</v>
      </c>
      <c r="BK262" s="171">
        <f>ROUND(I262*H262,2)</f>
        <v>0</v>
      </c>
      <c r="BL262" s="25" t="s">
        <v>156</v>
      </c>
      <c r="BM262" s="25" t="s">
        <v>1116</v>
      </c>
    </row>
    <row r="263" spans="2:65" s="1" customFormat="1" ht="27">
      <c r="B263" s="39"/>
      <c r="D263" s="173" t="s">
        <v>179</v>
      </c>
      <c r="F263" s="180" t="s">
        <v>402</v>
      </c>
      <c r="L263" s="39"/>
      <c r="M263" s="181"/>
      <c r="N263" s="40"/>
      <c r="O263" s="40"/>
      <c r="P263" s="40"/>
      <c r="Q263" s="40"/>
      <c r="R263" s="40"/>
      <c r="S263" s="40"/>
      <c r="T263" s="68"/>
      <c r="AT263" s="25" t="s">
        <v>179</v>
      </c>
      <c r="AU263" s="25" t="s">
        <v>82</v>
      </c>
    </row>
    <row r="264" spans="2:65" s="12" customFormat="1">
      <c r="B264" s="172"/>
      <c r="D264" s="173" t="s">
        <v>173</v>
      </c>
      <c r="E264" s="174" t="s">
        <v>5</v>
      </c>
      <c r="F264" s="175" t="s">
        <v>1117</v>
      </c>
      <c r="H264" s="176">
        <v>450.726</v>
      </c>
      <c r="L264" s="172"/>
      <c r="M264" s="177"/>
      <c r="N264" s="178"/>
      <c r="O264" s="178"/>
      <c r="P264" s="178"/>
      <c r="Q264" s="178"/>
      <c r="R264" s="178"/>
      <c r="S264" s="178"/>
      <c r="T264" s="179"/>
      <c r="AT264" s="174" t="s">
        <v>173</v>
      </c>
      <c r="AU264" s="174" t="s">
        <v>82</v>
      </c>
      <c r="AV264" s="12" t="s">
        <v>82</v>
      </c>
      <c r="AW264" s="12" t="s">
        <v>36</v>
      </c>
      <c r="AX264" s="12" t="s">
        <v>73</v>
      </c>
      <c r="AY264" s="174" t="s">
        <v>149</v>
      </c>
    </row>
    <row r="265" spans="2:65" s="12" customFormat="1">
      <c r="B265" s="172"/>
      <c r="D265" s="173" t="s">
        <v>173</v>
      </c>
      <c r="E265" s="174" t="s">
        <v>5</v>
      </c>
      <c r="F265" s="175" t="s">
        <v>1118</v>
      </c>
      <c r="H265" s="176">
        <v>66.245000000000005</v>
      </c>
      <c r="L265" s="172"/>
      <c r="M265" s="177"/>
      <c r="N265" s="178"/>
      <c r="O265" s="178"/>
      <c r="P265" s="178"/>
      <c r="Q265" s="178"/>
      <c r="R265" s="178"/>
      <c r="S265" s="178"/>
      <c r="T265" s="179"/>
      <c r="AT265" s="174" t="s">
        <v>173</v>
      </c>
      <c r="AU265" s="174" t="s">
        <v>82</v>
      </c>
      <c r="AV265" s="12" t="s">
        <v>82</v>
      </c>
      <c r="AW265" s="12" t="s">
        <v>36</v>
      </c>
      <c r="AX265" s="12" t="s">
        <v>73</v>
      </c>
      <c r="AY265" s="174" t="s">
        <v>149</v>
      </c>
    </row>
    <row r="266" spans="2:65" s="15" customFormat="1">
      <c r="B266" s="195"/>
      <c r="D266" s="173" t="s">
        <v>173</v>
      </c>
      <c r="E266" s="196" t="s">
        <v>5</v>
      </c>
      <c r="F266" s="197" t="s">
        <v>284</v>
      </c>
      <c r="H266" s="198">
        <v>516.971</v>
      </c>
      <c r="L266" s="195"/>
      <c r="M266" s="199"/>
      <c r="N266" s="200"/>
      <c r="O266" s="200"/>
      <c r="P266" s="200"/>
      <c r="Q266" s="200"/>
      <c r="R266" s="200"/>
      <c r="S266" s="200"/>
      <c r="T266" s="201"/>
      <c r="AT266" s="196" t="s">
        <v>173</v>
      </c>
      <c r="AU266" s="196" t="s">
        <v>82</v>
      </c>
      <c r="AV266" s="15" t="s">
        <v>161</v>
      </c>
      <c r="AW266" s="15" t="s">
        <v>36</v>
      </c>
      <c r="AX266" s="15" t="s">
        <v>73</v>
      </c>
      <c r="AY266" s="196" t="s">
        <v>149</v>
      </c>
    </row>
    <row r="267" spans="2:65" s="12" customFormat="1">
      <c r="B267" s="172"/>
      <c r="D267" s="173" t="s">
        <v>173</v>
      </c>
      <c r="E267" s="174" t="s">
        <v>5</v>
      </c>
      <c r="F267" s="175" t="s">
        <v>1119</v>
      </c>
      <c r="H267" s="176">
        <v>96.504999999999995</v>
      </c>
      <c r="L267" s="172"/>
      <c r="M267" s="177"/>
      <c r="N267" s="178"/>
      <c r="O267" s="178"/>
      <c r="P267" s="178"/>
      <c r="Q267" s="178"/>
      <c r="R267" s="178"/>
      <c r="S267" s="178"/>
      <c r="T267" s="179"/>
      <c r="AT267" s="174" t="s">
        <v>173</v>
      </c>
      <c r="AU267" s="174" t="s">
        <v>82</v>
      </c>
      <c r="AV267" s="12" t="s">
        <v>82</v>
      </c>
      <c r="AW267" s="12" t="s">
        <v>36</v>
      </c>
      <c r="AX267" s="12" t="s">
        <v>73</v>
      </c>
      <c r="AY267" s="174" t="s">
        <v>149</v>
      </c>
    </row>
    <row r="268" spans="2:65" s="12" customFormat="1">
      <c r="B268" s="172"/>
      <c r="D268" s="173" t="s">
        <v>173</v>
      </c>
      <c r="E268" s="174" t="s">
        <v>5</v>
      </c>
      <c r="F268" s="175" t="s">
        <v>1120</v>
      </c>
      <c r="H268" s="176">
        <v>10.724</v>
      </c>
      <c r="L268" s="172"/>
      <c r="M268" s="177"/>
      <c r="N268" s="178"/>
      <c r="O268" s="178"/>
      <c r="P268" s="178"/>
      <c r="Q268" s="178"/>
      <c r="R268" s="178"/>
      <c r="S268" s="178"/>
      <c r="T268" s="179"/>
      <c r="AT268" s="174" t="s">
        <v>173</v>
      </c>
      <c r="AU268" s="174" t="s">
        <v>82</v>
      </c>
      <c r="AV268" s="12" t="s">
        <v>82</v>
      </c>
      <c r="AW268" s="12" t="s">
        <v>36</v>
      </c>
      <c r="AX268" s="12" t="s">
        <v>73</v>
      </c>
      <c r="AY268" s="174" t="s">
        <v>149</v>
      </c>
    </row>
    <row r="269" spans="2:65" s="15" customFormat="1">
      <c r="B269" s="195"/>
      <c r="D269" s="173" t="s">
        <v>173</v>
      </c>
      <c r="E269" s="196" t="s">
        <v>5</v>
      </c>
      <c r="F269" s="197" t="s">
        <v>284</v>
      </c>
      <c r="H269" s="198">
        <v>107.229</v>
      </c>
      <c r="L269" s="195"/>
      <c r="M269" s="199"/>
      <c r="N269" s="200"/>
      <c r="O269" s="200"/>
      <c r="P269" s="200"/>
      <c r="Q269" s="200"/>
      <c r="R269" s="200"/>
      <c r="S269" s="200"/>
      <c r="T269" s="201"/>
      <c r="AT269" s="196" t="s">
        <v>173</v>
      </c>
      <c r="AU269" s="196" t="s">
        <v>82</v>
      </c>
      <c r="AV269" s="15" t="s">
        <v>161</v>
      </c>
      <c r="AW269" s="15" t="s">
        <v>36</v>
      </c>
      <c r="AX269" s="15" t="s">
        <v>73</v>
      </c>
      <c r="AY269" s="196" t="s">
        <v>149</v>
      </c>
    </row>
    <row r="270" spans="2:65" s="14" customFormat="1">
      <c r="B270" s="188"/>
      <c r="D270" s="173" t="s">
        <v>173</v>
      </c>
      <c r="E270" s="189" t="s">
        <v>5</v>
      </c>
      <c r="F270" s="190" t="s">
        <v>194</v>
      </c>
      <c r="H270" s="191">
        <v>624.20000000000005</v>
      </c>
      <c r="L270" s="188"/>
      <c r="M270" s="192"/>
      <c r="N270" s="193"/>
      <c r="O270" s="193"/>
      <c r="P270" s="193"/>
      <c r="Q270" s="193"/>
      <c r="R270" s="193"/>
      <c r="S270" s="193"/>
      <c r="T270" s="194"/>
      <c r="AT270" s="189" t="s">
        <v>173</v>
      </c>
      <c r="AU270" s="189" t="s">
        <v>82</v>
      </c>
      <c r="AV270" s="14" t="s">
        <v>156</v>
      </c>
      <c r="AW270" s="14" t="s">
        <v>36</v>
      </c>
      <c r="AX270" s="14" t="s">
        <v>80</v>
      </c>
      <c r="AY270" s="189" t="s">
        <v>149</v>
      </c>
    </row>
    <row r="271" spans="2:65" s="1" customFormat="1" ht="25.5" customHeight="1">
      <c r="B271" s="160"/>
      <c r="C271" s="161" t="s">
        <v>336</v>
      </c>
      <c r="D271" s="161" t="s">
        <v>151</v>
      </c>
      <c r="E271" s="162" t="s">
        <v>408</v>
      </c>
      <c r="F271" s="163" t="s">
        <v>409</v>
      </c>
      <c r="G271" s="164" t="s">
        <v>268</v>
      </c>
      <c r="H271" s="165">
        <v>240.95</v>
      </c>
      <c r="I271" s="166"/>
      <c r="J271" s="166">
        <f>ROUND(I271*H271,2)</f>
        <v>0</v>
      </c>
      <c r="K271" s="163" t="s">
        <v>155</v>
      </c>
      <c r="L271" s="39"/>
      <c r="M271" s="167" t="s">
        <v>5</v>
      </c>
      <c r="N271" s="168" t="s">
        <v>44</v>
      </c>
      <c r="O271" s="169">
        <v>0.29899999999999999</v>
      </c>
      <c r="P271" s="169">
        <f>O271*H271</f>
        <v>72.044049999999999</v>
      </c>
      <c r="Q271" s="169">
        <v>0</v>
      </c>
      <c r="R271" s="169">
        <f>Q271*H271</f>
        <v>0</v>
      </c>
      <c r="S271" s="169">
        <v>0</v>
      </c>
      <c r="T271" s="170">
        <f>S271*H271</f>
        <v>0</v>
      </c>
      <c r="AR271" s="25" t="s">
        <v>156</v>
      </c>
      <c r="AT271" s="25" t="s">
        <v>151</v>
      </c>
      <c r="AU271" s="25" t="s">
        <v>82</v>
      </c>
      <c r="AY271" s="25" t="s">
        <v>149</v>
      </c>
      <c r="BE271" s="171">
        <f>IF(N271="základní",J271,0)</f>
        <v>0</v>
      </c>
      <c r="BF271" s="171">
        <f>IF(N271="snížená",J271,0)</f>
        <v>0</v>
      </c>
      <c r="BG271" s="171">
        <f>IF(N271="zákl. přenesená",J271,0)</f>
        <v>0</v>
      </c>
      <c r="BH271" s="171">
        <f>IF(N271="sníž. přenesená",J271,0)</f>
        <v>0</v>
      </c>
      <c r="BI271" s="171">
        <f>IF(N271="nulová",J271,0)</f>
        <v>0</v>
      </c>
      <c r="BJ271" s="25" t="s">
        <v>80</v>
      </c>
      <c r="BK271" s="171">
        <f>ROUND(I271*H271,2)</f>
        <v>0</v>
      </c>
      <c r="BL271" s="25" t="s">
        <v>156</v>
      </c>
      <c r="BM271" s="25" t="s">
        <v>1121</v>
      </c>
    </row>
    <row r="272" spans="2:65" s="13" customFormat="1">
      <c r="B272" s="182"/>
      <c r="D272" s="173" t="s">
        <v>173</v>
      </c>
      <c r="E272" s="183" t="s">
        <v>5</v>
      </c>
      <c r="F272" s="184" t="s">
        <v>187</v>
      </c>
      <c r="H272" s="183" t="s">
        <v>5</v>
      </c>
      <c r="L272" s="182"/>
      <c r="M272" s="185"/>
      <c r="N272" s="186"/>
      <c r="O272" s="186"/>
      <c r="P272" s="186"/>
      <c r="Q272" s="186"/>
      <c r="R272" s="186"/>
      <c r="S272" s="186"/>
      <c r="T272" s="187"/>
      <c r="AT272" s="183" t="s">
        <v>173</v>
      </c>
      <c r="AU272" s="183" t="s">
        <v>82</v>
      </c>
      <c r="AV272" s="13" t="s">
        <v>80</v>
      </c>
      <c r="AW272" s="13" t="s">
        <v>36</v>
      </c>
      <c r="AX272" s="13" t="s">
        <v>73</v>
      </c>
      <c r="AY272" s="183" t="s">
        <v>149</v>
      </c>
    </row>
    <row r="273" spans="2:65" s="13" customFormat="1">
      <c r="B273" s="182"/>
      <c r="D273" s="173" t="s">
        <v>173</v>
      </c>
      <c r="E273" s="183" t="s">
        <v>5</v>
      </c>
      <c r="F273" s="184" t="s">
        <v>281</v>
      </c>
      <c r="H273" s="183" t="s">
        <v>5</v>
      </c>
      <c r="L273" s="182"/>
      <c r="M273" s="185"/>
      <c r="N273" s="186"/>
      <c r="O273" s="186"/>
      <c r="P273" s="186"/>
      <c r="Q273" s="186"/>
      <c r="R273" s="186"/>
      <c r="S273" s="186"/>
      <c r="T273" s="187"/>
      <c r="AT273" s="183" t="s">
        <v>173</v>
      </c>
      <c r="AU273" s="183" t="s">
        <v>82</v>
      </c>
      <c r="AV273" s="13" t="s">
        <v>80</v>
      </c>
      <c r="AW273" s="13" t="s">
        <v>36</v>
      </c>
      <c r="AX273" s="13" t="s">
        <v>73</v>
      </c>
      <c r="AY273" s="183" t="s">
        <v>149</v>
      </c>
    </row>
    <row r="274" spans="2:65" s="13" customFormat="1">
      <c r="B274" s="182"/>
      <c r="D274" s="173" t="s">
        <v>173</v>
      </c>
      <c r="E274" s="183" t="s">
        <v>5</v>
      </c>
      <c r="F274" s="184" t="s">
        <v>200</v>
      </c>
      <c r="H274" s="183" t="s">
        <v>5</v>
      </c>
      <c r="L274" s="182"/>
      <c r="M274" s="185"/>
      <c r="N274" s="186"/>
      <c r="O274" s="186"/>
      <c r="P274" s="186"/>
      <c r="Q274" s="186"/>
      <c r="R274" s="186"/>
      <c r="S274" s="186"/>
      <c r="T274" s="187"/>
      <c r="AT274" s="183" t="s">
        <v>173</v>
      </c>
      <c r="AU274" s="183" t="s">
        <v>82</v>
      </c>
      <c r="AV274" s="13" t="s">
        <v>80</v>
      </c>
      <c r="AW274" s="13" t="s">
        <v>36</v>
      </c>
      <c r="AX274" s="13" t="s">
        <v>73</v>
      </c>
      <c r="AY274" s="183" t="s">
        <v>149</v>
      </c>
    </row>
    <row r="275" spans="2:65" s="12" customFormat="1">
      <c r="B275" s="172"/>
      <c r="D275" s="173" t="s">
        <v>173</v>
      </c>
      <c r="E275" s="174" t="s">
        <v>5</v>
      </c>
      <c r="F275" s="175" t="s">
        <v>1122</v>
      </c>
      <c r="H275" s="176">
        <v>129.04</v>
      </c>
      <c r="L275" s="172"/>
      <c r="M275" s="177"/>
      <c r="N275" s="178"/>
      <c r="O275" s="178"/>
      <c r="P275" s="178"/>
      <c r="Q275" s="178"/>
      <c r="R275" s="178"/>
      <c r="S275" s="178"/>
      <c r="T275" s="179"/>
      <c r="AT275" s="174" t="s">
        <v>173</v>
      </c>
      <c r="AU275" s="174" t="s">
        <v>82</v>
      </c>
      <c r="AV275" s="12" t="s">
        <v>82</v>
      </c>
      <c r="AW275" s="12" t="s">
        <v>36</v>
      </c>
      <c r="AX275" s="12" t="s">
        <v>73</v>
      </c>
      <c r="AY275" s="174" t="s">
        <v>149</v>
      </c>
    </row>
    <row r="276" spans="2:65" s="12" customFormat="1">
      <c r="B276" s="172"/>
      <c r="D276" s="173" t="s">
        <v>173</v>
      </c>
      <c r="E276" s="174" t="s">
        <v>5</v>
      </c>
      <c r="F276" s="175" t="s">
        <v>1123</v>
      </c>
      <c r="H276" s="176">
        <v>76.569999999999993</v>
      </c>
      <c r="L276" s="172"/>
      <c r="M276" s="177"/>
      <c r="N276" s="178"/>
      <c r="O276" s="178"/>
      <c r="P276" s="178"/>
      <c r="Q276" s="178"/>
      <c r="R276" s="178"/>
      <c r="S276" s="178"/>
      <c r="T276" s="179"/>
      <c r="AT276" s="174" t="s">
        <v>173</v>
      </c>
      <c r="AU276" s="174" t="s">
        <v>82</v>
      </c>
      <c r="AV276" s="12" t="s">
        <v>82</v>
      </c>
      <c r="AW276" s="12" t="s">
        <v>36</v>
      </c>
      <c r="AX276" s="12" t="s">
        <v>73</v>
      </c>
      <c r="AY276" s="174" t="s">
        <v>149</v>
      </c>
    </row>
    <row r="277" spans="2:65" s="13" customFormat="1">
      <c r="B277" s="182"/>
      <c r="D277" s="173" t="s">
        <v>173</v>
      </c>
      <c r="E277" s="183" t="s">
        <v>5</v>
      </c>
      <c r="F277" s="184" t="s">
        <v>192</v>
      </c>
      <c r="H277" s="183" t="s">
        <v>5</v>
      </c>
      <c r="L277" s="182"/>
      <c r="M277" s="185"/>
      <c r="N277" s="186"/>
      <c r="O277" s="186"/>
      <c r="P277" s="186"/>
      <c r="Q277" s="186"/>
      <c r="R277" s="186"/>
      <c r="S277" s="186"/>
      <c r="T277" s="187"/>
      <c r="AT277" s="183" t="s">
        <v>173</v>
      </c>
      <c r="AU277" s="183" t="s">
        <v>82</v>
      </c>
      <c r="AV277" s="13" t="s">
        <v>80</v>
      </c>
      <c r="AW277" s="13" t="s">
        <v>36</v>
      </c>
      <c r="AX277" s="13" t="s">
        <v>73</v>
      </c>
      <c r="AY277" s="183" t="s">
        <v>149</v>
      </c>
    </row>
    <row r="278" spans="2:65" s="12" customFormat="1">
      <c r="B278" s="172"/>
      <c r="D278" s="173" t="s">
        <v>173</v>
      </c>
      <c r="E278" s="174" t="s">
        <v>5</v>
      </c>
      <c r="F278" s="175" t="s">
        <v>1124</v>
      </c>
      <c r="H278" s="176">
        <v>35.340000000000003</v>
      </c>
      <c r="L278" s="172"/>
      <c r="M278" s="177"/>
      <c r="N278" s="178"/>
      <c r="O278" s="178"/>
      <c r="P278" s="178"/>
      <c r="Q278" s="178"/>
      <c r="R278" s="178"/>
      <c r="S278" s="178"/>
      <c r="T278" s="179"/>
      <c r="AT278" s="174" t="s">
        <v>173</v>
      </c>
      <c r="AU278" s="174" t="s">
        <v>82</v>
      </c>
      <c r="AV278" s="12" t="s">
        <v>82</v>
      </c>
      <c r="AW278" s="12" t="s">
        <v>36</v>
      </c>
      <c r="AX278" s="12" t="s">
        <v>73</v>
      </c>
      <c r="AY278" s="174" t="s">
        <v>149</v>
      </c>
    </row>
    <row r="279" spans="2:65" s="14" customFormat="1">
      <c r="B279" s="188"/>
      <c r="D279" s="173" t="s">
        <v>173</v>
      </c>
      <c r="E279" s="189" t="s">
        <v>5</v>
      </c>
      <c r="F279" s="190" t="s">
        <v>194</v>
      </c>
      <c r="H279" s="191">
        <v>240.95</v>
      </c>
      <c r="L279" s="188"/>
      <c r="M279" s="192"/>
      <c r="N279" s="193"/>
      <c r="O279" s="193"/>
      <c r="P279" s="193"/>
      <c r="Q279" s="193"/>
      <c r="R279" s="193"/>
      <c r="S279" s="193"/>
      <c r="T279" s="194"/>
      <c r="AT279" s="189" t="s">
        <v>173</v>
      </c>
      <c r="AU279" s="189" t="s">
        <v>82</v>
      </c>
      <c r="AV279" s="14" t="s">
        <v>156</v>
      </c>
      <c r="AW279" s="14" t="s">
        <v>36</v>
      </c>
      <c r="AX279" s="14" t="s">
        <v>80</v>
      </c>
      <c r="AY279" s="189" t="s">
        <v>149</v>
      </c>
    </row>
    <row r="280" spans="2:65" s="1" customFormat="1" ht="16.5" customHeight="1">
      <c r="B280" s="160"/>
      <c r="C280" s="202" t="s">
        <v>343</v>
      </c>
      <c r="D280" s="202" t="s">
        <v>415</v>
      </c>
      <c r="E280" s="203" t="s">
        <v>416</v>
      </c>
      <c r="F280" s="204" t="s">
        <v>417</v>
      </c>
      <c r="G280" s="205" t="s">
        <v>400</v>
      </c>
      <c r="H280" s="206">
        <v>328.76</v>
      </c>
      <c r="I280" s="207"/>
      <c r="J280" s="207">
        <f>ROUND(I280*H280,2)</f>
        <v>0</v>
      </c>
      <c r="K280" s="204" t="s">
        <v>155</v>
      </c>
      <c r="L280" s="208"/>
      <c r="M280" s="209" t="s">
        <v>5</v>
      </c>
      <c r="N280" s="210" t="s">
        <v>44</v>
      </c>
      <c r="O280" s="169">
        <v>0</v>
      </c>
      <c r="P280" s="169">
        <f>O280*H280</f>
        <v>0</v>
      </c>
      <c r="Q280" s="169">
        <v>1</v>
      </c>
      <c r="R280" s="169">
        <f>Q280*H280</f>
        <v>328.76</v>
      </c>
      <c r="S280" s="169">
        <v>0</v>
      </c>
      <c r="T280" s="170">
        <f>S280*H280</f>
        <v>0</v>
      </c>
      <c r="AR280" s="25" t="s">
        <v>195</v>
      </c>
      <c r="AT280" s="25" t="s">
        <v>415</v>
      </c>
      <c r="AU280" s="25" t="s">
        <v>82</v>
      </c>
      <c r="AY280" s="25" t="s">
        <v>149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25" t="s">
        <v>80</v>
      </c>
      <c r="BK280" s="171">
        <f>ROUND(I280*H280,2)</f>
        <v>0</v>
      </c>
      <c r="BL280" s="25" t="s">
        <v>156</v>
      </c>
      <c r="BM280" s="25" t="s">
        <v>1125</v>
      </c>
    </row>
    <row r="281" spans="2:65" s="1" customFormat="1" ht="27">
      <c r="B281" s="39"/>
      <c r="D281" s="173" t="s">
        <v>179</v>
      </c>
      <c r="F281" s="180" t="s">
        <v>419</v>
      </c>
      <c r="L281" s="39"/>
      <c r="M281" s="181"/>
      <c r="N281" s="40"/>
      <c r="O281" s="40"/>
      <c r="P281" s="40"/>
      <c r="Q281" s="40"/>
      <c r="R281" s="40"/>
      <c r="S281" s="40"/>
      <c r="T281" s="68"/>
      <c r="AT281" s="25" t="s">
        <v>179</v>
      </c>
      <c r="AU281" s="25" t="s">
        <v>82</v>
      </c>
    </row>
    <row r="282" spans="2:65" s="13" customFormat="1">
      <c r="B282" s="182"/>
      <c r="D282" s="173" t="s">
        <v>173</v>
      </c>
      <c r="E282" s="183" t="s">
        <v>5</v>
      </c>
      <c r="F282" s="184" t="s">
        <v>200</v>
      </c>
      <c r="H282" s="183" t="s">
        <v>5</v>
      </c>
      <c r="L282" s="182"/>
      <c r="M282" s="185"/>
      <c r="N282" s="186"/>
      <c r="O282" s="186"/>
      <c r="P282" s="186"/>
      <c r="Q282" s="186"/>
      <c r="R282" s="186"/>
      <c r="S282" s="186"/>
      <c r="T282" s="187"/>
      <c r="AT282" s="183" t="s">
        <v>173</v>
      </c>
      <c r="AU282" s="183" t="s">
        <v>82</v>
      </c>
      <c r="AV282" s="13" t="s">
        <v>80</v>
      </c>
      <c r="AW282" s="13" t="s">
        <v>36</v>
      </c>
      <c r="AX282" s="13" t="s">
        <v>73</v>
      </c>
      <c r="AY282" s="183" t="s">
        <v>149</v>
      </c>
    </row>
    <row r="283" spans="2:65" s="12" customFormat="1">
      <c r="B283" s="172"/>
      <c r="D283" s="173" t="s">
        <v>173</v>
      </c>
      <c r="E283" s="174" t="s">
        <v>5</v>
      </c>
      <c r="F283" s="175" t="s">
        <v>1126</v>
      </c>
      <c r="H283" s="176">
        <v>258.08</v>
      </c>
      <c r="L283" s="172"/>
      <c r="M283" s="177"/>
      <c r="N283" s="178"/>
      <c r="O283" s="178"/>
      <c r="P283" s="178"/>
      <c r="Q283" s="178"/>
      <c r="R283" s="178"/>
      <c r="S283" s="178"/>
      <c r="T283" s="179"/>
      <c r="AT283" s="174" t="s">
        <v>173</v>
      </c>
      <c r="AU283" s="174" t="s">
        <v>82</v>
      </c>
      <c r="AV283" s="12" t="s">
        <v>82</v>
      </c>
      <c r="AW283" s="12" t="s">
        <v>36</v>
      </c>
      <c r="AX283" s="12" t="s">
        <v>73</v>
      </c>
      <c r="AY283" s="174" t="s">
        <v>149</v>
      </c>
    </row>
    <row r="284" spans="2:65" s="13" customFormat="1">
      <c r="B284" s="182"/>
      <c r="D284" s="173" t="s">
        <v>173</v>
      </c>
      <c r="E284" s="183" t="s">
        <v>5</v>
      </c>
      <c r="F284" s="184" t="s">
        <v>192</v>
      </c>
      <c r="H284" s="183" t="s">
        <v>5</v>
      </c>
      <c r="L284" s="182"/>
      <c r="M284" s="185"/>
      <c r="N284" s="186"/>
      <c r="O284" s="186"/>
      <c r="P284" s="186"/>
      <c r="Q284" s="186"/>
      <c r="R284" s="186"/>
      <c r="S284" s="186"/>
      <c r="T284" s="187"/>
      <c r="AT284" s="183" t="s">
        <v>173</v>
      </c>
      <c r="AU284" s="183" t="s">
        <v>82</v>
      </c>
      <c r="AV284" s="13" t="s">
        <v>80</v>
      </c>
      <c r="AW284" s="13" t="s">
        <v>36</v>
      </c>
      <c r="AX284" s="13" t="s">
        <v>73</v>
      </c>
      <c r="AY284" s="183" t="s">
        <v>149</v>
      </c>
    </row>
    <row r="285" spans="2:65" s="12" customFormat="1">
      <c r="B285" s="172"/>
      <c r="D285" s="173" t="s">
        <v>173</v>
      </c>
      <c r="E285" s="174" t="s">
        <v>5</v>
      </c>
      <c r="F285" s="175" t="s">
        <v>1127</v>
      </c>
      <c r="H285" s="176">
        <v>70.680000000000007</v>
      </c>
      <c r="L285" s="172"/>
      <c r="M285" s="177"/>
      <c r="N285" s="178"/>
      <c r="O285" s="178"/>
      <c r="P285" s="178"/>
      <c r="Q285" s="178"/>
      <c r="R285" s="178"/>
      <c r="S285" s="178"/>
      <c r="T285" s="179"/>
      <c r="AT285" s="174" t="s">
        <v>173</v>
      </c>
      <c r="AU285" s="174" t="s">
        <v>82</v>
      </c>
      <c r="AV285" s="12" t="s">
        <v>82</v>
      </c>
      <c r="AW285" s="12" t="s">
        <v>36</v>
      </c>
      <c r="AX285" s="12" t="s">
        <v>73</v>
      </c>
      <c r="AY285" s="174" t="s">
        <v>149</v>
      </c>
    </row>
    <row r="286" spans="2:65" s="14" customFormat="1">
      <c r="B286" s="188"/>
      <c r="D286" s="173" t="s">
        <v>173</v>
      </c>
      <c r="E286" s="189" t="s">
        <v>5</v>
      </c>
      <c r="F286" s="190" t="s">
        <v>194</v>
      </c>
      <c r="H286" s="191">
        <v>328.76</v>
      </c>
      <c r="L286" s="188"/>
      <c r="M286" s="192"/>
      <c r="N286" s="193"/>
      <c r="O286" s="193"/>
      <c r="P286" s="193"/>
      <c r="Q286" s="193"/>
      <c r="R286" s="193"/>
      <c r="S286" s="193"/>
      <c r="T286" s="194"/>
      <c r="AT286" s="189" t="s">
        <v>173</v>
      </c>
      <c r="AU286" s="189" t="s">
        <v>82</v>
      </c>
      <c r="AV286" s="14" t="s">
        <v>156</v>
      </c>
      <c r="AW286" s="14" t="s">
        <v>36</v>
      </c>
      <c r="AX286" s="14" t="s">
        <v>80</v>
      </c>
      <c r="AY286" s="189" t="s">
        <v>149</v>
      </c>
    </row>
    <row r="287" spans="2:65" s="1" customFormat="1" ht="38.25" customHeight="1">
      <c r="B287" s="160"/>
      <c r="C287" s="161" t="s">
        <v>349</v>
      </c>
      <c r="D287" s="161" t="s">
        <v>151</v>
      </c>
      <c r="E287" s="162" t="s">
        <v>423</v>
      </c>
      <c r="F287" s="163" t="s">
        <v>424</v>
      </c>
      <c r="G287" s="164" t="s">
        <v>268</v>
      </c>
      <c r="H287" s="165">
        <v>94.72</v>
      </c>
      <c r="I287" s="166"/>
      <c r="J287" s="166">
        <f>ROUND(I287*H287,2)</f>
        <v>0</v>
      </c>
      <c r="K287" s="163" t="s">
        <v>155</v>
      </c>
      <c r="L287" s="39"/>
      <c r="M287" s="167" t="s">
        <v>5</v>
      </c>
      <c r="N287" s="168" t="s">
        <v>44</v>
      </c>
      <c r="O287" s="169">
        <v>0.28599999999999998</v>
      </c>
      <c r="P287" s="169">
        <f>O287*H287</f>
        <v>27.089919999999996</v>
      </c>
      <c r="Q287" s="169">
        <v>0</v>
      </c>
      <c r="R287" s="169">
        <f>Q287*H287</f>
        <v>0</v>
      </c>
      <c r="S287" s="169">
        <v>0</v>
      </c>
      <c r="T287" s="170">
        <f>S287*H287</f>
        <v>0</v>
      </c>
      <c r="AR287" s="25" t="s">
        <v>156</v>
      </c>
      <c r="AT287" s="25" t="s">
        <v>151</v>
      </c>
      <c r="AU287" s="25" t="s">
        <v>82</v>
      </c>
      <c r="AY287" s="25" t="s">
        <v>149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25" t="s">
        <v>80</v>
      </c>
      <c r="BK287" s="171">
        <f>ROUND(I287*H287,2)</f>
        <v>0</v>
      </c>
      <c r="BL287" s="25" t="s">
        <v>156</v>
      </c>
      <c r="BM287" s="25" t="s">
        <v>1128</v>
      </c>
    </row>
    <row r="288" spans="2:65" s="13" customFormat="1">
      <c r="B288" s="182"/>
      <c r="D288" s="173" t="s">
        <v>173</v>
      </c>
      <c r="E288" s="183" t="s">
        <v>5</v>
      </c>
      <c r="F288" s="184" t="s">
        <v>187</v>
      </c>
      <c r="H288" s="183" t="s">
        <v>5</v>
      </c>
      <c r="L288" s="182"/>
      <c r="M288" s="185"/>
      <c r="N288" s="186"/>
      <c r="O288" s="186"/>
      <c r="P288" s="186"/>
      <c r="Q288" s="186"/>
      <c r="R288" s="186"/>
      <c r="S288" s="186"/>
      <c r="T288" s="187"/>
      <c r="AT288" s="183" t="s">
        <v>173</v>
      </c>
      <c r="AU288" s="183" t="s">
        <v>82</v>
      </c>
      <c r="AV288" s="13" t="s">
        <v>80</v>
      </c>
      <c r="AW288" s="13" t="s">
        <v>36</v>
      </c>
      <c r="AX288" s="13" t="s">
        <v>73</v>
      </c>
      <c r="AY288" s="183" t="s">
        <v>149</v>
      </c>
    </row>
    <row r="289" spans="2:65" s="13" customFormat="1">
      <c r="B289" s="182"/>
      <c r="D289" s="173" t="s">
        <v>173</v>
      </c>
      <c r="E289" s="183" t="s">
        <v>5</v>
      </c>
      <c r="F289" s="184" t="s">
        <v>281</v>
      </c>
      <c r="H289" s="183" t="s">
        <v>5</v>
      </c>
      <c r="L289" s="182"/>
      <c r="M289" s="185"/>
      <c r="N289" s="186"/>
      <c r="O289" s="186"/>
      <c r="P289" s="186"/>
      <c r="Q289" s="186"/>
      <c r="R289" s="186"/>
      <c r="S289" s="186"/>
      <c r="T289" s="187"/>
      <c r="AT289" s="183" t="s">
        <v>173</v>
      </c>
      <c r="AU289" s="183" t="s">
        <v>82</v>
      </c>
      <c r="AV289" s="13" t="s">
        <v>80</v>
      </c>
      <c r="AW289" s="13" t="s">
        <v>36</v>
      </c>
      <c r="AX289" s="13" t="s">
        <v>73</v>
      </c>
      <c r="AY289" s="183" t="s">
        <v>149</v>
      </c>
    </row>
    <row r="290" spans="2:65" s="12" customFormat="1">
      <c r="B290" s="172"/>
      <c r="D290" s="173" t="s">
        <v>173</v>
      </c>
      <c r="E290" s="174" t="s">
        <v>5</v>
      </c>
      <c r="F290" s="175" t="s">
        <v>1129</v>
      </c>
      <c r="H290" s="176">
        <v>81.599999999999994</v>
      </c>
      <c r="L290" s="172"/>
      <c r="M290" s="177"/>
      <c r="N290" s="178"/>
      <c r="O290" s="178"/>
      <c r="P290" s="178"/>
      <c r="Q290" s="178"/>
      <c r="R290" s="178"/>
      <c r="S290" s="178"/>
      <c r="T290" s="179"/>
      <c r="AT290" s="174" t="s">
        <v>173</v>
      </c>
      <c r="AU290" s="174" t="s">
        <v>82</v>
      </c>
      <c r="AV290" s="12" t="s">
        <v>82</v>
      </c>
      <c r="AW290" s="12" t="s">
        <v>36</v>
      </c>
      <c r="AX290" s="12" t="s">
        <v>73</v>
      </c>
      <c r="AY290" s="174" t="s">
        <v>149</v>
      </c>
    </row>
    <row r="291" spans="2:65" s="12" customFormat="1">
      <c r="B291" s="172"/>
      <c r="D291" s="173" t="s">
        <v>173</v>
      </c>
      <c r="E291" s="174" t="s">
        <v>5</v>
      </c>
      <c r="F291" s="175" t="s">
        <v>1130</v>
      </c>
      <c r="H291" s="176">
        <v>13.12</v>
      </c>
      <c r="L291" s="172"/>
      <c r="M291" s="177"/>
      <c r="N291" s="178"/>
      <c r="O291" s="178"/>
      <c r="P291" s="178"/>
      <c r="Q291" s="178"/>
      <c r="R291" s="178"/>
      <c r="S291" s="178"/>
      <c r="T291" s="179"/>
      <c r="AT291" s="174" t="s">
        <v>173</v>
      </c>
      <c r="AU291" s="174" t="s">
        <v>82</v>
      </c>
      <c r="AV291" s="12" t="s">
        <v>82</v>
      </c>
      <c r="AW291" s="12" t="s">
        <v>36</v>
      </c>
      <c r="AX291" s="12" t="s">
        <v>73</v>
      </c>
      <c r="AY291" s="174" t="s">
        <v>149</v>
      </c>
    </row>
    <row r="292" spans="2:65" s="14" customFormat="1">
      <c r="B292" s="188"/>
      <c r="D292" s="173" t="s">
        <v>173</v>
      </c>
      <c r="E292" s="189" t="s">
        <v>5</v>
      </c>
      <c r="F292" s="190" t="s">
        <v>194</v>
      </c>
      <c r="H292" s="191">
        <v>94.72</v>
      </c>
      <c r="L292" s="188"/>
      <c r="M292" s="192"/>
      <c r="N292" s="193"/>
      <c r="O292" s="193"/>
      <c r="P292" s="193"/>
      <c r="Q292" s="193"/>
      <c r="R292" s="193"/>
      <c r="S292" s="193"/>
      <c r="T292" s="194"/>
      <c r="AT292" s="189" t="s">
        <v>173</v>
      </c>
      <c r="AU292" s="189" t="s">
        <v>82</v>
      </c>
      <c r="AV292" s="14" t="s">
        <v>156</v>
      </c>
      <c r="AW292" s="14" t="s">
        <v>36</v>
      </c>
      <c r="AX292" s="14" t="s">
        <v>80</v>
      </c>
      <c r="AY292" s="189" t="s">
        <v>149</v>
      </c>
    </row>
    <row r="293" spans="2:65" s="1" customFormat="1" ht="16.5" customHeight="1">
      <c r="B293" s="160"/>
      <c r="C293" s="202" t="s">
        <v>355</v>
      </c>
      <c r="D293" s="202" t="s">
        <v>415</v>
      </c>
      <c r="E293" s="203" t="s">
        <v>429</v>
      </c>
      <c r="F293" s="204" t="s">
        <v>430</v>
      </c>
      <c r="G293" s="205" t="s">
        <v>400</v>
      </c>
      <c r="H293" s="206">
        <v>189.44</v>
      </c>
      <c r="I293" s="207"/>
      <c r="J293" s="207">
        <f>ROUND(I293*H293,2)</f>
        <v>0</v>
      </c>
      <c r="K293" s="204" t="s">
        <v>155</v>
      </c>
      <c r="L293" s="208"/>
      <c r="M293" s="209" t="s">
        <v>5</v>
      </c>
      <c r="N293" s="210" t="s">
        <v>44</v>
      </c>
      <c r="O293" s="169">
        <v>0</v>
      </c>
      <c r="P293" s="169">
        <f>O293*H293</f>
        <v>0</v>
      </c>
      <c r="Q293" s="169">
        <v>1</v>
      </c>
      <c r="R293" s="169">
        <f>Q293*H293</f>
        <v>189.44</v>
      </c>
      <c r="S293" s="169">
        <v>0</v>
      </c>
      <c r="T293" s="170">
        <f>S293*H293</f>
        <v>0</v>
      </c>
      <c r="AR293" s="25" t="s">
        <v>195</v>
      </c>
      <c r="AT293" s="25" t="s">
        <v>415</v>
      </c>
      <c r="AU293" s="25" t="s">
        <v>82</v>
      </c>
      <c r="AY293" s="25" t="s">
        <v>149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25" t="s">
        <v>80</v>
      </c>
      <c r="BK293" s="171">
        <f>ROUND(I293*H293,2)</f>
        <v>0</v>
      </c>
      <c r="BL293" s="25" t="s">
        <v>156</v>
      </c>
      <c r="BM293" s="25" t="s">
        <v>1131</v>
      </c>
    </row>
    <row r="294" spans="2:65" s="1" customFormat="1" ht="27">
      <c r="B294" s="39"/>
      <c r="D294" s="173" t="s">
        <v>179</v>
      </c>
      <c r="F294" s="180" t="s">
        <v>432</v>
      </c>
      <c r="L294" s="39"/>
      <c r="M294" s="181"/>
      <c r="N294" s="40"/>
      <c r="O294" s="40"/>
      <c r="P294" s="40"/>
      <c r="Q294" s="40"/>
      <c r="R294" s="40"/>
      <c r="S294" s="40"/>
      <c r="T294" s="68"/>
      <c r="AT294" s="25" t="s">
        <v>179</v>
      </c>
      <c r="AU294" s="25" t="s">
        <v>82</v>
      </c>
    </row>
    <row r="295" spans="2:65" s="12" customFormat="1">
      <c r="B295" s="172"/>
      <c r="D295" s="173" t="s">
        <v>173</v>
      </c>
      <c r="F295" s="175" t="s">
        <v>1132</v>
      </c>
      <c r="H295" s="176">
        <v>189.44</v>
      </c>
      <c r="L295" s="172"/>
      <c r="M295" s="177"/>
      <c r="N295" s="178"/>
      <c r="O295" s="178"/>
      <c r="P295" s="178"/>
      <c r="Q295" s="178"/>
      <c r="R295" s="178"/>
      <c r="S295" s="178"/>
      <c r="T295" s="179"/>
      <c r="AT295" s="174" t="s">
        <v>173</v>
      </c>
      <c r="AU295" s="174" t="s">
        <v>82</v>
      </c>
      <c r="AV295" s="12" t="s">
        <v>82</v>
      </c>
      <c r="AW295" s="12" t="s">
        <v>6</v>
      </c>
      <c r="AX295" s="12" t="s">
        <v>80</v>
      </c>
      <c r="AY295" s="174" t="s">
        <v>149</v>
      </c>
    </row>
    <row r="296" spans="2:65" s="1" customFormat="1" ht="38.25" customHeight="1">
      <c r="B296" s="160"/>
      <c r="C296" s="161" t="s">
        <v>359</v>
      </c>
      <c r="D296" s="161" t="s">
        <v>151</v>
      </c>
      <c r="E296" s="162" t="s">
        <v>435</v>
      </c>
      <c r="F296" s="163" t="s">
        <v>436</v>
      </c>
      <c r="G296" s="164" t="s">
        <v>171</v>
      </c>
      <c r="H296" s="165">
        <v>44.7</v>
      </c>
      <c r="I296" s="166"/>
      <c r="J296" s="166">
        <f>ROUND(I296*H296,2)</f>
        <v>0</v>
      </c>
      <c r="K296" s="163" t="s">
        <v>155</v>
      </c>
      <c r="L296" s="39"/>
      <c r="M296" s="167" t="s">
        <v>5</v>
      </c>
      <c r="N296" s="168" t="s">
        <v>44</v>
      </c>
      <c r="O296" s="169">
        <v>9.5000000000000001E-2</v>
      </c>
      <c r="P296" s="169">
        <f>O296*H296</f>
        <v>4.2465000000000002</v>
      </c>
      <c r="Q296" s="169">
        <v>0</v>
      </c>
      <c r="R296" s="169">
        <f>Q296*H296</f>
        <v>0</v>
      </c>
      <c r="S296" s="169">
        <v>0</v>
      </c>
      <c r="T296" s="170">
        <f>S296*H296</f>
        <v>0</v>
      </c>
      <c r="AR296" s="25" t="s">
        <v>156</v>
      </c>
      <c r="AT296" s="25" t="s">
        <v>151</v>
      </c>
      <c r="AU296" s="25" t="s">
        <v>82</v>
      </c>
      <c r="AY296" s="25" t="s">
        <v>149</v>
      </c>
      <c r="BE296" s="171">
        <f>IF(N296="základní",J296,0)</f>
        <v>0</v>
      </c>
      <c r="BF296" s="171">
        <f>IF(N296="snížená",J296,0)</f>
        <v>0</v>
      </c>
      <c r="BG296" s="171">
        <f>IF(N296="zákl. přenesená",J296,0)</f>
        <v>0</v>
      </c>
      <c r="BH296" s="171">
        <f>IF(N296="sníž. přenesená",J296,0)</f>
        <v>0</v>
      </c>
      <c r="BI296" s="171">
        <f>IF(N296="nulová",J296,0)</f>
        <v>0</v>
      </c>
      <c r="BJ296" s="25" t="s">
        <v>80</v>
      </c>
      <c r="BK296" s="171">
        <f>ROUND(I296*H296,2)</f>
        <v>0</v>
      </c>
      <c r="BL296" s="25" t="s">
        <v>156</v>
      </c>
      <c r="BM296" s="25" t="s">
        <v>1133</v>
      </c>
    </row>
    <row r="297" spans="2:65" s="12" customFormat="1">
      <c r="B297" s="172"/>
      <c r="D297" s="173" t="s">
        <v>173</v>
      </c>
      <c r="E297" s="174" t="s">
        <v>5</v>
      </c>
      <c r="F297" s="175" t="s">
        <v>1134</v>
      </c>
      <c r="H297" s="176">
        <v>44.7</v>
      </c>
      <c r="L297" s="172"/>
      <c r="M297" s="177"/>
      <c r="N297" s="178"/>
      <c r="O297" s="178"/>
      <c r="P297" s="178"/>
      <c r="Q297" s="178"/>
      <c r="R297" s="178"/>
      <c r="S297" s="178"/>
      <c r="T297" s="179"/>
      <c r="AT297" s="174" t="s">
        <v>173</v>
      </c>
      <c r="AU297" s="174" t="s">
        <v>82</v>
      </c>
      <c r="AV297" s="12" t="s">
        <v>82</v>
      </c>
      <c r="AW297" s="12" t="s">
        <v>36</v>
      </c>
      <c r="AX297" s="12" t="s">
        <v>80</v>
      </c>
      <c r="AY297" s="174" t="s">
        <v>149</v>
      </c>
    </row>
    <row r="298" spans="2:65" s="1" customFormat="1" ht="25.5" customHeight="1">
      <c r="B298" s="160"/>
      <c r="C298" s="161" t="s">
        <v>364</v>
      </c>
      <c r="D298" s="161" t="s">
        <v>151</v>
      </c>
      <c r="E298" s="162" t="s">
        <v>440</v>
      </c>
      <c r="F298" s="163" t="s">
        <v>441</v>
      </c>
      <c r="G298" s="164" t="s">
        <v>171</v>
      </c>
      <c r="H298" s="165">
        <v>24.585000000000001</v>
      </c>
      <c r="I298" s="166"/>
      <c r="J298" s="166">
        <f>ROUND(I298*H298,2)</f>
        <v>0</v>
      </c>
      <c r="K298" s="163" t="s">
        <v>155</v>
      </c>
      <c r="L298" s="39"/>
      <c r="M298" s="167" t="s">
        <v>5</v>
      </c>
      <c r="N298" s="168" t="s">
        <v>44</v>
      </c>
      <c r="O298" s="169">
        <v>2.8000000000000001E-2</v>
      </c>
      <c r="P298" s="169">
        <f>O298*H298</f>
        <v>0.68837999999999999</v>
      </c>
      <c r="Q298" s="169">
        <v>0</v>
      </c>
      <c r="R298" s="169">
        <f>Q298*H298</f>
        <v>0</v>
      </c>
      <c r="S298" s="169">
        <v>0</v>
      </c>
      <c r="T298" s="170">
        <f>S298*H298</f>
        <v>0</v>
      </c>
      <c r="AR298" s="25" t="s">
        <v>156</v>
      </c>
      <c r="AT298" s="25" t="s">
        <v>151</v>
      </c>
      <c r="AU298" s="25" t="s">
        <v>82</v>
      </c>
      <c r="AY298" s="25" t="s">
        <v>149</v>
      </c>
      <c r="BE298" s="171">
        <f>IF(N298="základní",J298,0)</f>
        <v>0</v>
      </c>
      <c r="BF298" s="171">
        <f>IF(N298="snížená",J298,0)</f>
        <v>0</v>
      </c>
      <c r="BG298" s="171">
        <f>IF(N298="zákl. přenesená",J298,0)</f>
        <v>0</v>
      </c>
      <c r="BH298" s="171">
        <f>IF(N298="sníž. přenesená",J298,0)</f>
        <v>0</v>
      </c>
      <c r="BI298" s="171">
        <f>IF(N298="nulová",J298,0)</f>
        <v>0</v>
      </c>
      <c r="BJ298" s="25" t="s">
        <v>80</v>
      </c>
      <c r="BK298" s="171">
        <f>ROUND(I298*H298,2)</f>
        <v>0</v>
      </c>
      <c r="BL298" s="25" t="s">
        <v>156</v>
      </c>
      <c r="BM298" s="25" t="s">
        <v>1135</v>
      </c>
    </row>
    <row r="299" spans="2:65" s="13" customFormat="1">
      <c r="B299" s="182"/>
      <c r="D299" s="173" t="s">
        <v>173</v>
      </c>
      <c r="E299" s="183" t="s">
        <v>5</v>
      </c>
      <c r="F299" s="184" t="s">
        <v>443</v>
      </c>
      <c r="H299" s="183" t="s">
        <v>5</v>
      </c>
      <c r="L299" s="182"/>
      <c r="M299" s="185"/>
      <c r="N299" s="186"/>
      <c r="O299" s="186"/>
      <c r="P299" s="186"/>
      <c r="Q299" s="186"/>
      <c r="R299" s="186"/>
      <c r="S299" s="186"/>
      <c r="T299" s="187"/>
      <c r="AT299" s="183" t="s">
        <v>173</v>
      </c>
      <c r="AU299" s="183" t="s">
        <v>82</v>
      </c>
      <c r="AV299" s="13" t="s">
        <v>80</v>
      </c>
      <c r="AW299" s="13" t="s">
        <v>36</v>
      </c>
      <c r="AX299" s="13" t="s">
        <v>73</v>
      </c>
      <c r="AY299" s="183" t="s">
        <v>149</v>
      </c>
    </row>
    <row r="300" spans="2:65" s="12" customFormat="1">
      <c r="B300" s="172"/>
      <c r="D300" s="173" t="s">
        <v>173</v>
      </c>
      <c r="E300" s="174" t="s">
        <v>5</v>
      </c>
      <c r="F300" s="175" t="s">
        <v>1136</v>
      </c>
      <c r="H300" s="176">
        <v>24.585000000000001</v>
      </c>
      <c r="L300" s="172"/>
      <c r="M300" s="177"/>
      <c r="N300" s="178"/>
      <c r="O300" s="178"/>
      <c r="P300" s="178"/>
      <c r="Q300" s="178"/>
      <c r="R300" s="178"/>
      <c r="S300" s="178"/>
      <c r="T300" s="179"/>
      <c r="AT300" s="174" t="s">
        <v>173</v>
      </c>
      <c r="AU300" s="174" t="s">
        <v>82</v>
      </c>
      <c r="AV300" s="12" t="s">
        <v>82</v>
      </c>
      <c r="AW300" s="12" t="s">
        <v>36</v>
      </c>
      <c r="AX300" s="12" t="s">
        <v>80</v>
      </c>
      <c r="AY300" s="174" t="s">
        <v>149</v>
      </c>
    </row>
    <row r="301" spans="2:65" s="1" customFormat="1" ht="25.5" customHeight="1">
      <c r="B301" s="160"/>
      <c r="C301" s="161" t="s">
        <v>372</v>
      </c>
      <c r="D301" s="161" t="s">
        <v>151</v>
      </c>
      <c r="E301" s="162" t="s">
        <v>446</v>
      </c>
      <c r="F301" s="163" t="s">
        <v>447</v>
      </c>
      <c r="G301" s="164" t="s">
        <v>171</v>
      </c>
      <c r="H301" s="165">
        <v>69.284999999999997</v>
      </c>
      <c r="I301" s="166"/>
      <c r="J301" s="166">
        <f>ROUND(I301*H301,2)</f>
        <v>0</v>
      </c>
      <c r="K301" s="163" t="s">
        <v>155</v>
      </c>
      <c r="L301" s="39"/>
      <c r="M301" s="167" t="s">
        <v>5</v>
      </c>
      <c r="N301" s="168" t="s">
        <v>44</v>
      </c>
      <c r="O301" s="169">
        <v>7.0000000000000001E-3</v>
      </c>
      <c r="P301" s="169">
        <f>O301*H301</f>
        <v>0.48499500000000001</v>
      </c>
      <c r="Q301" s="169">
        <v>0</v>
      </c>
      <c r="R301" s="169">
        <f>Q301*H301</f>
        <v>0</v>
      </c>
      <c r="S301" s="169">
        <v>0</v>
      </c>
      <c r="T301" s="170">
        <f>S301*H301</f>
        <v>0</v>
      </c>
      <c r="AR301" s="25" t="s">
        <v>156</v>
      </c>
      <c r="AT301" s="25" t="s">
        <v>151</v>
      </c>
      <c r="AU301" s="25" t="s">
        <v>82</v>
      </c>
      <c r="AY301" s="25" t="s">
        <v>149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25" t="s">
        <v>80</v>
      </c>
      <c r="BK301" s="171">
        <f>ROUND(I301*H301,2)</f>
        <v>0</v>
      </c>
      <c r="BL301" s="25" t="s">
        <v>156</v>
      </c>
      <c r="BM301" s="25" t="s">
        <v>1137</v>
      </c>
    </row>
    <row r="302" spans="2:65" s="12" customFormat="1">
      <c r="B302" s="172"/>
      <c r="D302" s="173" t="s">
        <v>173</v>
      </c>
      <c r="E302" s="174" t="s">
        <v>5</v>
      </c>
      <c r="F302" s="175" t="s">
        <v>1138</v>
      </c>
      <c r="H302" s="176">
        <v>69.284999999999997</v>
      </c>
      <c r="L302" s="172"/>
      <c r="M302" s="177"/>
      <c r="N302" s="178"/>
      <c r="O302" s="178"/>
      <c r="P302" s="178"/>
      <c r="Q302" s="178"/>
      <c r="R302" s="178"/>
      <c r="S302" s="178"/>
      <c r="T302" s="179"/>
      <c r="AT302" s="174" t="s">
        <v>173</v>
      </c>
      <c r="AU302" s="174" t="s">
        <v>82</v>
      </c>
      <c r="AV302" s="12" t="s">
        <v>82</v>
      </c>
      <c r="AW302" s="12" t="s">
        <v>36</v>
      </c>
      <c r="AX302" s="12" t="s">
        <v>80</v>
      </c>
      <c r="AY302" s="174" t="s">
        <v>149</v>
      </c>
    </row>
    <row r="303" spans="2:65" s="1" customFormat="1" ht="16.5" customHeight="1">
      <c r="B303" s="160"/>
      <c r="C303" s="202" t="s">
        <v>379</v>
      </c>
      <c r="D303" s="202" t="s">
        <v>415</v>
      </c>
      <c r="E303" s="203" t="s">
        <v>451</v>
      </c>
      <c r="F303" s="204" t="s">
        <v>452</v>
      </c>
      <c r="G303" s="205" t="s">
        <v>453</v>
      </c>
      <c r="H303" s="206">
        <v>1.3859999999999999</v>
      </c>
      <c r="I303" s="207"/>
      <c r="J303" s="207">
        <f>ROUND(I303*H303,2)</f>
        <v>0</v>
      </c>
      <c r="K303" s="204" t="s">
        <v>155</v>
      </c>
      <c r="L303" s="208"/>
      <c r="M303" s="209" t="s">
        <v>5</v>
      </c>
      <c r="N303" s="210" t="s">
        <v>44</v>
      </c>
      <c r="O303" s="169">
        <v>0</v>
      </c>
      <c r="P303" s="169">
        <f>O303*H303</f>
        <v>0</v>
      </c>
      <c r="Q303" s="169">
        <v>1E-3</v>
      </c>
      <c r="R303" s="169">
        <f>Q303*H303</f>
        <v>1.3859999999999999E-3</v>
      </c>
      <c r="S303" s="169">
        <v>0</v>
      </c>
      <c r="T303" s="170">
        <f>S303*H303</f>
        <v>0</v>
      </c>
      <c r="AR303" s="25" t="s">
        <v>195</v>
      </c>
      <c r="AT303" s="25" t="s">
        <v>415</v>
      </c>
      <c r="AU303" s="25" t="s">
        <v>82</v>
      </c>
      <c r="AY303" s="25" t="s">
        <v>149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25" t="s">
        <v>80</v>
      </c>
      <c r="BK303" s="171">
        <f>ROUND(I303*H303,2)</f>
        <v>0</v>
      </c>
      <c r="BL303" s="25" t="s">
        <v>156</v>
      </c>
      <c r="BM303" s="25" t="s">
        <v>1139</v>
      </c>
    </row>
    <row r="304" spans="2:65" s="12" customFormat="1">
      <c r="B304" s="172"/>
      <c r="D304" s="173" t="s">
        <v>173</v>
      </c>
      <c r="E304" s="174" t="s">
        <v>5</v>
      </c>
      <c r="F304" s="175" t="s">
        <v>1140</v>
      </c>
      <c r="H304" s="176">
        <v>1.3859999999999999</v>
      </c>
      <c r="L304" s="172"/>
      <c r="M304" s="177"/>
      <c r="N304" s="178"/>
      <c r="O304" s="178"/>
      <c r="P304" s="178"/>
      <c r="Q304" s="178"/>
      <c r="R304" s="178"/>
      <c r="S304" s="178"/>
      <c r="T304" s="179"/>
      <c r="AT304" s="174" t="s">
        <v>173</v>
      </c>
      <c r="AU304" s="174" t="s">
        <v>82</v>
      </c>
      <c r="AV304" s="12" t="s">
        <v>82</v>
      </c>
      <c r="AW304" s="12" t="s">
        <v>36</v>
      </c>
      <c r="AX304" s="12" t="s">
        <v>80</v>
      </c>
      <c r="AY304" s="174" t="s">
        <v>149</v>
      </c>
    </row>
    <row r="305" spans="2:65" s="11" customFormat="1" ht="29.85" customHeight="1">
      <c r="B305" s="148"/>
      <c r="D305" s="149" t="s">
        <v>72</v>
      </c>
      <c r="E305" s="158" t="s">
        <v>82</v>
      </c>
      <c r="F305" s="158" t="s">
        <v>456</v>
      </c>
      <c r="J305" s="159">
        <f>BK305</f>
        <v>0</v>
      </c>
      <c r="L305" s="148"/>
      <c r="M305" s="152"/>
      <c r="N305" s="153"/>
      <c r="O305" s="153"/>
      <c r="P305" s="154">
        <f>SUM(P306:P315)</f>
        <v>35.011000000000003</v>
      </c>
      <c r="Q305" s="153"/>
      <c r="R305" s="154">
        <f>SUM(R306:R315)</f>
        <v>44.578918999999992</v>
      </c>
      <c r="S305" s="153"/>
      <c r="T305" s="155">
        <f>SUM(T306:T315)</f>
        <v>0</v>
      </c>
      <c r="AR305" s="149" t="s">
        <v>80</v>
      </c>
      <c r="AT305" s="156" t="s">
        <v>72</v>
      </c>
      <c r="AU305" s="156" t="s">
        <v>80</v>
      </c>
      <c r="AY305" s="149" t="s">
        <v>149</v>
      </c>
      <c r="BK305" s="157">
        <f>SUM(BK306:BK315)</f>
        <v>0</v>
      </c>
    </row>
    <row r="306" spans="2:65" s="1" customFormat="1" ht="25.5" customHeight="1">
      <c r="B306" s="160"/>
      <c r="C306" s="161" t="s">
        <v>385</v>
      </c>
      <c r="D306" s="161" t="s">
        <v>151</v>
      </c>
      <c r="E306" s="162" t="s">
        <v>458</v>
      </c>
      <c r="F306" s="163" t="s">
        <v>459</v>
      </c>
      <c r="G306" s="164" t="s">
        <v>268</v>
      </c>
      <c r="H306" s="165">
        <v>27.274999999999999</v>
      </c>
      <c r="I306" s="166"/>
      <c r="J306" s="166">
        <f>ROUND(I306*H306,2)</f>
        <v>0</v>
      </c>
      <c r="K306" s="163" t="s">
        <v>155</v>
      </c>
      <c r="L306" s="39"/>
      <c r="M306" s="167" t="s">
        <v>5</v>
      </c>
      <c r="N306" s="168" t="s">
        <v>44</v>
      </c>
      <c r="O306" s="169">
        <v>0.92</v>
      </c>
      <c r="P306" s="169">
        <f>O306*H306</f>
        <v>25.093</v>
      </c>
      <c r="Q306" s="169">
        <v>1.63</v>
      </c>
      <c r="R306" s="169">
        <f>Q306*H306</f>
        <v>44.458249999999992</v>
      </c>
      <c r="S306" s="169">
        <v>0</v>
      </c>
      <c r="T306" s="170">
        <f>S306*H306</f>
        <v>0</v>
      </c>
      <c r="AR306" s="25" t="s">
        <v>156</v>
      </c>
      <c r="AT306" s="25" t="s">
        <v>151</v>
      </c>
      <c r="AU306" s="25" t="s">
        <v>82</v>
      </c>
      <c r="AY306" s="25" t="s">
        <v>149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25" t="s">
        <v>80</v>
      </c>
      <c r="BK306" s="171">
        <f>ROUND(I306*H306,2)</f>
        <v>0</v>
      </c>
      <c r="BL306" s="25" t="s">
        <v>156</v>
      </c>
      <c r="BM306" s="25" t="s">
        <v>1141</v>
      </c>
    </row>
    <row r="307" spans="2:65" s="13" customFormat="1">
      <c r="B307" s="182"/>
      <c r="D307" s="173" t="s">
        <v>173</v>
      </c>
      <c r="E307" s="183" t="s">
        <v>5</v>
      </c>
      <c r="F307" s="184" t="s">
        <v>187</v>
      </c>
      <c r="H307" s="183" t="s">
        <v>5</v>
      </c>
      <c r="L307" s="182"/>
      <c r="M307" s="185"/>
      <c r="N307" s="186"/>
      <c r="O307" s="186"/>
      <c r="P307" s="186"/>
      <c r="Q307" s="186"/>
      <c r="R307" s="186"/>
      <c r="S307" s="186"/>
      <c r="T307" s="187"/>
      <c r="AT307" s="183" t="s">
        <v>173</v>
      </c>
      <c r="AU307" s="183" t="s">
        <v>82</v>
      </c>
      <c r="AV307" s="13" t="s">
        <v>80</v>
      </c>
      <c r="AW307" s="13" t="s">
        <v>36</v>
      </c>
      <c r="AX307" s="13" t="s">
        <v>73</v>
      </c>
      <c r="AY307" s="183" t="s">
        <v>149</v>
      </c>
    </row>
    <row r="308" spans="2:65" s="13" customFormat="1">
      <c r="B308" s="182"/>
      <c r="D308" s="173" t="s">
        <v>173</v>
      </c>
      <c r="E308" s="183" t="s">
        <v>5</v>
      </c>
      <c r="F308" s="184" t="s">
        <v>461</v>
      </c>
      <c r="H308" s="183" t="s">
        <v>5</v>
      </c>
      <c r="L308" s="182"/>
      <c r="M308" s="185"/>
      <c r="N308" s="186"/>
      <c r="O308" s="186"/>
      <c r="P308" s="186"/>
      <c r="Q308" s="186"/>
      <c r="R308" s="186"/>
      <c r="S308" s="186"/>
      <c r="T308" s="187"/>
      <c r="AT308" s="183" t="s">
        <v>173</v>
      </c>
      <c r="AU308" s="183" t="s">
        <v>82</v>
      </c>
      <c r="AV308" s="13" t="s">
        <v>80</v>
      </c>
      <c r="AW308" s="13" t="s">
        <v>36</v>
      </c>
      <c r="AX308" s="13" t="s">
        <v>73</v>
      </c>
      <c r="AY308" s="183" t="s">
        <v>149</v>
      </c>
    </row>
    <row r="309" spans="2:65" s="12" customFormat="1">
      <c r="B309" s="172"/>
      <c r="D309" s="173" t="s">
        <v>173</v>
      </c>
      <c r="E309" s="174" t="s">
        <v>5</v>
      </c>
      <c r="F309" s="175" t="s">
        <v>1142</v>
      </c>
      <c r="H309" s="176">
        <v>22.82</v>
      </c>
      <c r="L309" s="172"/>
      <c r="M309" s="177"/>
      <c r="N309" s="178"/>
      <c r="O309" s="178"/>
      <c r="P309" s="178"/>
      <c r="Q309" s="178"/>
      <c r="R309" s="178"/>
      <c r="S309" s="178"/>
      <c r="T309" s="179"/>
      <c r="AT309" s="174" t="s">
        <v>173</v>
      </c>
      <c r="AU309" s="174" t="s">
        <v>82</v>
      </c>
      <c r="AV309" s="12" t="s">
        <v>82</v>
      </c>
      <c r="AW309" s="12" t="s">
        <v>36</v>
      </c>
      <c r="AX309" s="12" t="s">
        <v>73</v>
      </c>
      <c r="AY309" s="174" t="s">
        <v>149</v>
      </c>
    </row>
    <row r="310" spans="2:65" s="12" customFormat="1">
      <c r="B310" s="172"/>
      <c r="D310" s="173" t="s">
        <v>173</v>
      </c>
      <c r="E310" s="174" t="s">
        <v>5</v>
      </c>
      <c r="F310" s="175" t="s">
        <v>1143</v>
      </c>
      <c r="H310" s="176">
        <v>4.4550000000000001</v>
      </c>
      <c r="L310" s="172"/>
      <c r="M310" s="177"/>
      <c r="N310" s="178"/>
      <c r="O310" s="178"/>
      <c r="P310" s="178"/>
      <c r="Q310" s="178"/>
      <c r="R310" s="178"/>
      <c r="S310" s="178"/>
      <c r="T310" s="179"/>
      <c r="AT310" s="174" t="s">
        <v>173</v>
      </c>
      <c r="AU310" s="174" t="s">
        <v>82</v>
      </c>
      <c r="AV310" s="12" t="s">
        <v>82</v>
      </c>
      <c r="AW310" s="12" t="s">
        <v>36</v>
      </c>
      <c r="AX310" s="12" t="s">
        <v>73</v>
      </c>
      <c r="AY310" s="174" t="s">
        <v>149</v>
      </c>
    </row>
    <row r="311" spans="2:65" s="14" customFormat="1">
      <c r="B311" s="188"/>
      <c r="D311" s="173" t="s">
        <v>173</v>
      </c>
      <c r="E311" s="189" t="s">
        <v>5</v>
      </c>
      <c r="F311" s="190" t="s">
        <v>194</v>
      </c>
      <c r="H311" s="191">
        <v>27.274999999999999</v>
      </c>
      <c r="L311" s="188"/>
      <c r="M311" s="192"/>
      <c r="N311" s="193"/>
      <c r="O311" s="193"/>
      <c r="P311" s="193"/>
      <c r="Q311" s="193"/>
      <c r="R311" s="193"/>
      <c r="S311" s="193"/>
      <c r="T311" s="194"/>
      <c r="AT311" s="189" t="s">
        <v>173</v>
      </c>
      <c r="AU311" s="189" t="s">
        <v>82</v>
      </c>
      <c r="AV311" s="14" t="s">
        <v>156</v>
      </c>
      <c r="AW311" s="14" t="s">
        <v>36</v>
      </c>
      <c r="AX311" s="14" t="s">
        <v>80</v>
      </c>
      <c r="AY311" s="189" t="s">
        <v>149</v>
      </c>
    </row>
    <row r="312" spans="2:65" s="1" customFormat="1" ht="16.5" customHeight="1">
      <c r="B312" s="160"/>
      <c r="C312" s="161" t="s">
        <v>391</v>
      </c>
      <c r="D312" s="161" t="s">
        <v>151</v>
      </c>
      <c r="E312" s="162" t="s">
        <v>465</v>
      </c>
      <c r="F312" s="163" t="s">
        <v>466</v>
      </c>
      <c r="G312" s="164" t="s">
        <v>219</v>
      </c>
      <c r="H312" s="165">
        <v>165.3</v>
      </c>
      <c r="I312" s="166"/>
      <c r="J312" s="166">
        <f>ROUND(I312*H312,2)</f>
        <v>0</v>
      </c>
      <c r="K312" s="163" t="s">
        <v>5</v>
      </c>
      <c r="L312" s="39"/>
      <c r="M312" s="167" t="s">
        <v>5</v>
      </c>
      <c r="N312" s="168" t="s">
        <v>44</v>
      </c>
      <c r="O312" s="169">
        <v>0.06</v>
      </c>
      <c r="P312" s="169">
        <f>O312*H312</f>
        <v>9.918000000000001</v>
      </c>
      <c r="Q312" s="169">
        <v>7.2999999999999996E-4</v>
      </c>
      <c r="R312" s="169">
        <f>Q312*H312</f>
        <v>0.120669</v>
      </c>
      <c r="S312" s="169">
        <v>0</v>
      </c>
      <c r="T312" s="170">
        <f>S312*H312</f>
        <v>0</v>
      </c>
      <c r="AR312" s="25" t="s">
        <v>156</v>
      </c>
      <c r="AT312" s="25" t="s">
        <v>151</v>
      </c>
      <c r="AU312" s="25" t="s">
        <v>82</v>
      </c>
      <c r="AY312" s="25" t="s">
        <v>149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25" t="s">
        <v>80</v>
      </c>
      <c r="BK312" s="171">
        <f>ROUND(I312*H312,2)</f>
        <v>0</v>
      </c>
      <c r="BL312" s="25" t="s">
        <v>156</v>
      </c>
      <c r="BM312" s="25" t="s">
        <v>1144</v>
      </c>
    </row>
    <row r="313" spans="2:65" s="12" customFormat="1">
      <c r="B313" s="172"/>
      <c r="D313" s="173" t="s">
        <v>173</v>
      </c>
      <c r="E313" s="174" t="s">
        <v>5</v>
      </c>
      <c r="F313" s="175" t="s">
        <v>1145</v>
      </c>
      <c r="H313" s="176">
        <v>138.30000000000001</v>
      </c>
      <c r="L313" s="172"/>
      <c r="M313" s="177"/>
      <c r="N313" s="178"/>
      <c r="O313" s="178"/>
      <c r="P313" s="178"/>
      <c r="Q313" s="178"/>
      <c r="R313" s="178"/>
      <c r="S313" s="178"/>
      <c r="T313" s="179"/>
      <c r="AT313" s="174" t="s">
        <v>173</v>
      </c>
      <c r="AU313" s="174" t="s">
        <v>82</v>
      </c>
      <c r="AV313" s="12" t="s">
        <v>82</v>
      </c>
      <c r="AW313" s="12" t="s">
        <v>36</v>
      </c>
      <c r="AX313" s="12" t="s">
        <v>73</v>
      </c>
      <c r="AY313" s="174" t="s">
        <v>149</v>
      </c>
    </row>
    <row r="314" spans="2:65" s="12" customFormat="1">
      <c r="B314" s="172"/>
      <c r="D314" s="173" t="s">
        <v>173</v>
      </c>
      <c r="E314" s="174" t="s">
        <v>5</v>
      </c>
      <c r="F314" s="175" t="s">
        <v>1146</v>
      </c>
      <c r="H314" s="176">
        <v>27</v>
      </c>
      <c r="L314" s="172"/>
      <c r="M314" s="177"/>
      <c r="N314" s="178"/>
      <c r="O314" s="178"/>
      <c r="P314" s="178"/>
      <c r="Q314" s="178"/>
      <c r="R314" s="178"/>
      <c r="S314" s="178"/>
      <c r="T314" s="179"/>
      <c r="AT314" s="174" t="s">
        <v>173</v>
      </c>
      <c r="AU314" s="174" t="s">
        <v>82</v>
      </c>
      <c r="AV314" s="12" t="s">
        <v>82</v>
      </c>
      <c r="AW314" s="12" t="s">
        <v>36</v>
      </c>
      <c r="AX314" s="12" t="s">
        <v>73</v>
      </c>
      <c r="AY314" s="174" t="s">
        <v>149</v>
      </c>
    </row>
    <row r="315" spans="2:65" s="14" customFormat="1">
      <c r="B315" s="188"/>
      <c r="D315" s="173" t="s">
        <v>173</v>
      </c>
      <c r="E315" s="189" t="s">
        <v>5</v>
      </c>
      <c r="F315" s="190" t="s">
        <v>194</v>
      </c>
      <c r="H315" s="191">
        <v>165.3</v>
      </c>
      <c r="L315" s="188"/>
      <c r="M315" s="192"/>
      <c r="N315" s="193"/>
      <c r="O315" s="193"/>
      <c r="P315" s="193"/>
      <c r="Q315" s="193"/>
      <c r="R315" s="193"/>
      <c r="S315" s="193"/>
      <c r="T315" s="194"/>
      <c r="AT315" s="189" t="s">
        <v>173</v>
      </c>
      <c r="AU315" s="189" t="s">
        <v>82</v>
      </c>
      <c r="AV315" s="14" t="s">
        <v>156</v>
      </c>
      <c r="AW315" s="14" t="s">
        <v>36</v>
      </c>
      <c r="AX315" s="14" t="s">
        <v>80</v>
      </c>
      <c r="AY315" s="189" t="s">
        <v>149</v>
      </c>
    </row>
    <row r="316" spans="2:65" s="11" customFormat="1" ht="29.85" customHeight="1">
      <c r="B316" s="148"/>
      <c r="D316" s="149" t="s">
        <v>72</v>
      </c>
      <c r="E316" s="158" t="s">
        <v>161</v>
      </c>
      <c r="F316" s="158" t="s">
        <v>470</v>
      </c>
      <c r="J316" s="159">
        <f>BK316</f>
        <v>0</v>
      </c>
      <c r="L316" s="148"/>
      <c r="M316" s="152"/>
      <c r="N316" s="153"/>
      <c r="O316" s="153"/>
      <c r="P316" s="154">
        <f>P317</f>
        <v>11.755500000000001</v>
      </c>
      <c r="Q316" s="153"/>
      <c r="R316" s="154">
        <f>R317</f>
        <v>0</v>
      </c>
      <c r="S316" s="153"/>
      <c r="T316" s="155">
        <f>T317</f>
        <v>0</v>
      </c>
      <c r="AR316" s="149" t="s">
        <v>80</v>
      </c>
      <c r="AT316" s="156" t="s">
        <v>72</v>
      </c>
      <c r="AU316" s="156" t="s">
        <v>80</v>
      </c>
      <c r="AY316" s="149" t="s">
        <v>149</v>
      </c>
      <c r="BK316" s="157">
        <f>BK317</f>
        <v>0</v>
      </c>
    </row>
    <row r="317" spans="2:65" s="1" customFormat="1" ht="16.5" customHeight="1">
      <c r="B317" s="160"/>
      <c r="C317" s="161" t="s">
        <v>397</v>
      </c>
      <c r="D317" s="161" t="s">
        <v>151</v>
      </c>
      <c r="E317" s="162" t="s">
        <v>472</v>
      </c>
      <c r="F317" s="163" t="s">
        <v>473</v>
      </c>
      <c r="G317" s="164" t="s">
        <v>219</v>
      </c>
      <c r="H317" s="165">
        <v>138.30000000000001</v>
      </c>
      <c r="I317" s="166"/>
      <c r="J317" s="166">
        <f>ROUND(I317*H317,2)</f>
        <v>0</v>
      </c>
      <c r="K317" s="163" t="s">
        <v>155</v>
      </c>
      <c r="L317" s="39"/>
      <c r="M317" s="167" t="s">
        <v>5</v>
      </c>
      <c r="N317" s="168" t="s">
        <v>44</v>
      </c>
      <c r="O317" s="169">
        <v>8.5000000000000006E-2</v>
      </c>
      <c r="P317" s="169">
        <f>O317*H317</f>
        <v>11.755500000000001</v>
      </c>
      <c r="Q317" s="169">
        <v>0</v>
      </c>
      <c r="R317" s="169">
        <f>Q317*H317</f>
        <v>0</v>
      </c>
      <c r="S317" s="169">
        <v>0</v>
      </c>
      <c r="T317" s="170">
        <f>S317*H317</f>
        <v>0</v>
      </c>
      <c r="AR317" s="25" t="s">
        <v>156</v>
      </c>
      <c r="AT317" s="25" t="s">
        <v>151</v>
      </c>
      <c r="AU317" s="25" t="s">
        <v>82</v>
      </c>
      <c r="AY317" s="25" t="s">
        <v>149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25" t="s">
        <v>80</v>
      </c>
      <c r="BK317" s="171">
        <f>ROUND(I317*H317,2)</f>
        <v>0</v>
      </c>
      <c r="BL317" s="25" t="s">
        <v>156</v>
      </c>
      <c r="BM317" s="25" t="s">
        <v>1147</v>
      </c>
    </row>
    <row r="318" spans="2:65" s="11" customFormat="1" ht="29.85" customHeight="1">
      <c r="B318" s="148"/>
      <c r="D318" s="149" t="s">
        <v>72</v>
      </c>
      <c r="E318" s="158" t="s">
        <v>156</v>
      </c>
      <c r="F318" s="158" t="s">
        <v>475</v>
      </c>
      <c r="J318" s="159">
        <f>BK318</f>
        <v>0</v>
      </c>
      <c r="L318" s="148"/>
      <c r="M318" s="152"/>
      <c r="N318" s="153"/>
      <c r="O318" s="153"/>
      <c r="P318" s="154">
        <f>SUM(P319:P331)</f>
        <v>25.674609999999998</v>
      </c>
      <c r="Q318" s="153"/>
      <c r="R318" s="154">
        <f>SUM(R319:R331)</f>
        <v>0.22339999999999999</v>
      </c>
      <c r="S318" s="153"/>
      <c r="T318" s="155">
        <f>SUM(T319:T331)</f>
        <v>0</v>
      </c>
      <c r="AR318" s="149" t="s">
        <v>80</v>
      </c>
      <c r="AT318" s="156" t="s">
        <v>72</v>
      </c>
      <c r="AU318" s="156" t="s">
        <v>80</v>
      </c>
      <c r="AY318" s="149" t="s">
        <v>149</v>
      </c>
      <c r="BK318" s="157">
        <f>SUM(BK319:BK331)</f>
        <v>0</v>
      </c>
    </row>
    <row r="319" spans="2:65" s="1" customFormat="1" ht="25.5" customHeight="1">
      <c r="B319" s="160"/>
      <c r="C319" s="161" t="s">
        <v>407</v>
      </c>
      <c r="D319" s="161" t="s">
        <v>151</v>
      </c>
      <c r="E319" s="162" t="s">
        <v>477</v>
      </c>
      <c r="F319" s="163" t="s">
        <v>478</v>
      </c>
      <c r="G319" s="164" t="s">
        <v>268</v>
      </c>
      <c r="H319" s="165">
        <v>17.75</v>
      </c>
      <c r="I319" s="166"/>
      <c r="J319" s="166">
        <f>ROUND(I319*H319,2)</f>
        <v>0</v>
      </c>
      <c r="K319" s="163" t="s">
        <v>155</v>
      </c>
      <c r="L319" s="39"/>
      <c r="M319" s="167" t="s">
        <v>5</v>
      </c>
      <c r="N319" s="168" t="s">
        <v>44</v>
      </c>
      <c r="O319" s="169">
        <v>1.3169999999999999</v>
      </c>
      <c r="P319" s="169">
        <f>O319*H319</f>
        <v>23.376749999999998</v>
      </c>
      <c r="Q319" s="169">
        <v>0</v>
      </c>
      <c r="R319" s="169">
        <f>Q319*H319</f>
        <v>0</v>
      </c>
      <c r="S319" s="169">
        <v>0</v>
      </c>
      <c r="T319" s="170">
        <f>S319*H319</f>
        <v>0</v>
      </c>
      <c r="AR319" s="25" t="s">
        <v>156</v>
      </c>
      <c r="AT319" s="25" t="s">
        <v>151</v>
      </c>
      <c r="AU319" s="25" t="s">
        <v>82</v>
      </c>
      <c r="AY319" s="25" t="s">
        <v>149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25" t="s">
        <v>80</v>
      </c>
      <c r="BK319" s="171">
        <f>ROUND(I319*H319,2)</f>
        <v>0</v>
      </c>
      <c r="BL319" s="25" t="s">
        <v>156</v>
      </c>
      <c r="BM319" s="25" t="s">
        <v>1148</v>
      </c>
    </row>
    <row r="320" spans="2:65" s="13" customFormat="1">
      <c r="B320" s="182"/>
      <c r="D320" s="173" t="s">
        <v>173</v>
      </c>
      <c r="E320" s="183" t="s">
        <v>5</v>
      </c>
      <c r="F320" s="184" t="s">
        <v>187</v>
      </c>
      <c r="H320" s="183" t="s">
        <v>5</v>
      </c>
      <c r="L320" s="182"/>
      <c r="M320" s="185"/>
      <c r="N320" s="186"/>
      <c r="O320" s="186"/>
      <c r="P320" s="186"/>
      <c r="Q320" s="186"/>
      <c r="R320" s="186"/>
      <c r="S320" s="186"/>
      <c r="T320" s="187"/>
      <c r="AT320" s="183" t="s">
        <v>173</v>
      </c>
      <c r="AU320" s="183" t="s">
        <v>82</v>
      </c>
      <c r="AV320" s="13" t="s">
        <v>80</v>
      </c>
      <c r="AW320" s="13" t="s">
        <v>36</v>
      </c>
      <c r="AX320" s="13" t="s">
        <v>73</v>
      </c>
      <c r="AY320" s="183" t="s">
        <v>149</v>
      </c>
    </row>
    <row r="321" spans="2:65" s="13" customFormat="1">
      <c r="B321" s="182"/>
      <c r="D321" s="173" t="s">
        <v>173</v>
      </c>
      <c r="E321" s="183" t="s">
        <v>5</v>
      </c>
      <c r="F321" s="184" t="s">
        <v>281</v>
      </c>
      <c r="H321" s="183" t="s">
        <v>5</v>
      </c>
      <c r="L321" s="182"/>
      <c r="M321" s="185"/>
      <c r="N321" s="186"/>
      <c r="O321" s="186"/>
      <c r="P321" s="186"/>
      <c r="Q321" s="186"/>
      <c r="R321" s="186"/>
      <c r="S321" s="186"/>
      <c r="T321" s="187"/>
      <c r="AT321" s="183" t="s">
        <v>173</v>
      </c>
      <c r="AU321" s="183" t="s">
        <v>82</v>
      </c>
      <c r="AV321" s="13" t="s">
        <v>80</v>
      </c>
      <c r="AW321" s="13" t="s">
        <v>36</v>
      </c>
      <c r="AX321" s="13" t="s">
        <v>73</v>
      </c>
      <c r="AY321" s="183" t="s">
        <v>149</v>
      </c>
    </row>
    <row r="322" spans="2:65" s="12" customFormat="1">
      <c r="B322" s="172"/>
      <c r="D322" s="173" t="s">
        <v>173</v>
      </c>
      <c r="E322" s="174" t="s">
        <v>5</v>
      </c>
      <c r="F322" s="175" t="s">
        <v>1149</v>
      </c>
      <c r="H322" s="176">
        <v>14.78</v>
      </c>
      <c r="L322" s="172"/>
      <c r="M322" s="177"/>
      <c r="N322" s="178"/>
      <c r="O322" s="178"/>
      <c r="P322" s="178"/>
      <c r="Q322" s="178"/>
      <c r="R322" s="178"/>
      <c r="S322" s="178"/>
      <c r="T322" s="179"/>
      <c r="AT322" s="174" t="s">
        <v>173</v>
      </c>
      <c r="AU322" s="174" t="s">
        <v>82</v>
      </c>
      <c r="AV322" s="12" t="s">
        <v>82</v>
      </c>
      <c r="AW322" s="12" t="s">
        <v>36</v>
      </c>
      <c r="AX322" s="12" t="s">
        <v>73</v>
      </c>
      <c r="AY322" s="174" t="s">
        <v>149</v>
      </c>
    </row>
    <row r="323" spans="2:65" s="12" customFormat="1">
      <c r="B323" s="172"/>
      <c r="D323" s="173" t="s">
        <v>173</v>
      </c>
      <c r="E323" s="174" t="s">
        <v>5</v>
      </c>
      <c r="F323" s="175" t="s">
        <v>1150</v>
      </c>
      <c r="H323" s="176">
        <v>2.97</v>
      </c>
      <c r="L323" s="172"/>
      <c r="M323" s="177"/>
      <c r="N323" s="178"/>
      <c r="O323" s="178"/>
      <c r="P323" s="178"/>
      <c r="Q323" s="178"/>
      <c r="R323" s="178"/>
      <c r="S323" s="178"/>
      <c r="T323" s="179"/>
      <c r="AT323" s="174" t="s">
        <v>173</v>
      </c>
      <c r="AU323" s="174" t="s">
        <v>82</v>
      </c>
      <c r="AV323" s="12" t="s">
        <v>82</v>
      </c>
      <c r="AW323" s="12" t="s">
        <v>36</v>
      </c>
      <c r="AX323" s="12" t="s">
        <v>73</v>
      </c>
      <c r="AY323" s="174" t="s">
        <v>149</v>
      </c>
    </row>
    <row r="324" spans="2:65" s="14" customFormat="1">
      <c r="B324" s="188"/>
      <c r="D324" s="173" t="s">
        <v>173</v>
      </c>
      <c r="E324" s="189" t="s">
        <v>5</v>
      </c>
      <c r="F324" s="190" t="s">
        <v>194</v>
      </c>
      <c r="H324" s="191">
        <v>17.75</v>
      </c>
      <c r="L324" s="188"/>
      <c r="M324" s="192"/>
      <c r="N324" s="193"/>
      <c r="O324" s="193"/>
      <c r="P324" s="193"/>
      <c r="Q324" s="193"/>
      <c r="R324" s="193"/>
      <c r="S324" s="193"/>
      <c r="T324" s="194"/>
      <c r="AT324" s="189" t="s">
        <v>173</v>
      </c>
      <c r="AU324" s="189" t="s">
        <v>82</v>
      </c>
      <c r="AV324" s="14" t="s">
        <v>156</v>
      </c>
      <c r="AW324" s="14" t="s">
        <v>36</v>
      </c>
      <c r="AX324" s="14" t="s">
        <v>80</v>
      </c>
      <c r="AY324" s="189" t="s">
        <v>149</v>
      </c>
    </row>
    <row r="325" spans="2:65" s="1" customFormat="1" ht="25.5" customHeight="1">
      <c r="B325" s="160"/>
      <c r="C325" s="161" t="s">
        <v>414</v>
      </c>
      <c r="D325" s="161" t="s">
        <v>151</v>
      </c>
      <c r="E325" s="162" t="s">
        <v>488</v>
      </c>
      <c r="F325" s="163" t="s">
        <v>489</v>
      </c>
      <c r="G325" s="164" t="s">
        <v>154</v>
      </c>
      <c r="H325" s="165">
        <v>4</v>
      </c>
      <c r="I325" s="166"/>
      <c r="J325" s="166">
        <f>ROUND(I325*H325,2)</f>
        <v>0</v>
      </c>
      <c r="K325" s="163" t="s">
        <v>155</v>
      </c>
      <c r="L325" s="39"/>
      <c r="M325" s="167" t="s">
        <v>5</v>
      </c>
      <c r="N325" s="168" t="s">
        <v>44</v>
      </c>
      <c r="O325" s="169">
        <v>0.28000000000000003</v>
      </c>
      <c r="P325" s="169">
        <f>O325*H325</f>
        <v>1.1200000000000001</v>
      </c>
      <c r="Q325" s="169">
        <v>6.6E-3</v>
      </c>
      <c r="R325" s="169">
        <f>Q325*H325</f>
        <v>2.64E-2</v>
      </c>
      <c r="S325" s="169">
        <v>0</v>
      </c>
      <c r="T325" s="170">
        <f>S325*H325</f>
        <v>0</v>
      </c>
      <c r="AR325" s="25" t="s">
        <v>156</v>
      </c>
      <c r="AT325" s="25" t="s">
        <v>151</v>
      </c>
      <c r="AU325" s="25" t="s">
        <v>82</v>
      </c>
      <c r="AY325" s="25" t="s">
        <v>149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25" t="s">
        <v>80</v>
      </c>
      <c r="BK325" s="171">
        <f>ROUND(I325*H325,2)</f>
        <v>0</v>
      </c>
      <c r="BL325" s="25" t="s">
        <v>156</v>
      </c>
      <c r="BM325" s="25" t="s">
        <v>1151</v>
      </c>
    </row>
    <row r="326" spans="2:65" s="13" customFormat="1">
      <c r="B326" s="182"/>
      <c r="D326" s="173" t="s">
        <v>173</v>
      </c>
      <c r="E326" s="183" t="s">
        <v>5</v>
      </c>
      <c r="F326" s="184" t="s">
        <v>491</v>
      </c>
      <c r="H326" s="183" t="s">
        <v>5</v>
      </c>
      <c r="L326" s="182"/>
      <c r="M326" s="185"/>
      <c r="N326" s="186"/>
      <c r="O326" s="186"/>
      <c r="P326" s="186"/>
      <c r="Q326" s="186"/>
      <c r="R326" s="186"/>
      <c r="S326" s="186"/>
      <c r="T326" s="187"/>
      <c r="AT326" s="183" t="s">
        <v>173</v>
      </c>
      <c r="AU326" s="183" t="s">
        <v>82</v>
      </c>
      <c r="AV326" s="13" t="s">
        <v>80</v>
      </c>
      <c r="AW326" s="13" t="s">
        <v>36</v>
      </c>
      <c r="AX326" s="13" t="s">
        <v>73</v>
      </c>
      <c r="AY326" s="183" t="s">
        <v>149</v>
      </c>
    </row>
    <row r="327" spans="2:65" s="12" customFormat="1">
      <c r="B327" s="172"/>
      <c r="D327" s="173" t="s">
        <v>173</v>
      </c>
      <c r="E327" s="174" t="s">
        <v>5</v>
      </c>
      <c r="F327" s="175" t="s">
        <v>1152</v>
      </c>
      <c r="H327" s="176">
        <v>4</v>
      </c>
      <c r="L327" s="172"/>
      <c r="M327" s="177"/>
      <c r="N327" s="178"/>
      <c r="O327" s="178"/>
      <c r="P327" s="178"/>
      <c r="Q327" s="178"/>
      <c r="R327" s="178"/>
      <c r="S327" s="178"/>
      <c r="T327" s="179"/>
      <c r="AT327" s="174" t="s">
        <v>173</v>
      </c>
      <c r="AU327" s="174" t="s">
        <v>82</v>
      </c>
      <c r="AV327" s="12" t="s">
        <v>82</v>
      </c>
      <c r="AW327" s="12" t="s">
        <v>36</v>
      </c>
      <c r="AX327" s="12" t="s">
        <v>80</v>
      </c>
      <c r="AY327" s="174" t="s">
        <v>149</v>
      </c>
    </row>
    <row r="328" spans="2:65" s="1" customFormat="1" ht="16.5" customHeight="1">
      <c r="B328" s="160"/>
      <c r="C328" s="202" t="s">
        <v>422</v>
      </c>
      <c r="D328" s="202" t="s">
        <v>415</v>
      </c>
      <c r="E328" s="203" t="s">
        <v>921</v>
      </c>
      <c r="F328" s="204" t="s">
        <v>922</v>
      </c>
      <c r="G328" s="205" t="s">
        <v>512</v>
      </c>
      <c r="H328" s="206">
        <v>1</v>
      </c>
      <c r="I328" s="207"/>
      <c r="J328" s="207">
        <f>ROUND(I328*H328,2)</f>
        <v>0</v>
      </c>
      <c r="K328" s="204" t="s">
        <v>5</v>
      </c>
      <c r="L328" s="208"/>
      <c r="M328" s="209" t="s">
        <v>5</v>
      </c>
      <c r="N328" s="210" t="s">
        <v>44</v>
      </c>
      <c r="O328" s="169">
        <v>0</v>
      </c>
      <c r="P328" s="169">
        <f>O328*H328</f>
        <v>0</v>
      </c>
      <c r="Q328" s="169">
        <v>0.08</v>
      </c>
      <c r="R328" s="169">
        <f>Q328*H328</f>
        <v>0.08</v>
      </c>
      <c r="S328" s="169">
        <v>0</v>
      </c>
      <c r="T328" s="170">
        <f>S328*H328</f>
        <v>0</v>
      </c>
      <c r="AR328" s="25" t="s">
        <v>195</v>
      </c>
      <c r="AT328" s="25" t="s">
        <v>415</v>
      </c>
      <c r="AU328" s="25" t="s">
        <v>82</v>
      </c>
      <c r="AY328" s="25" t="s">
        <v>149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25" t="s">
        <v>80</v>
      </c>
      <c r="BK328" s="171">
        <f>ROUND(I328*H328,2)</f>
        <v>0</v>
      </c>
      <c r="BL328" s="25" t="s">
        <v>156</v>
      </c>
      <c r="BM328" s="25" t="s">
        <v>1153</v>
      </c>
    </row>
    <row r="329" spans="2:65" s="1" customFormat="1" ht="16.5" customHeight="1">
      <c r="B329" s="160"/>
      <c r="C329" s="202" t="s">
        <v>428</v>
      </c>
      <c r="D329" s="202" t="s">
        <v>415</v>
      </c>
      <c r="E329" s="203" t="s">
        <v>494</v>
      </c>
      <c r="F329" s="204" t="s">
        <v>495</v>
      </c>
      <c r="G329" s="205" t="s">
        <v>154</v>
      </c>
      <c r="H329" s="206">
        <v>3</v>
      </c>
      <c r="I329" s="207"/>
      <c r="J329" s="207">
        <f>ROUND(I329*H329,2)</f>
        <v>0</v>
      </c>
      <c r="K329" s="204" t="s">
        <v>5</v>
      </c>
      <c r="L329" s="208"/>
      <c r="M329" s="209" t="s">
        <v>5</v>
      </c>
      <c r="N329" s="210" t="s">
        <v>44</v>
      </c>
      <c r="O329" s="169">
        <v>0</v>
      </c>
      <c r="P329" s="169">
        <f>O329*H329</f>
        <v>0</v>
      </c>
      <c r="Q329" s="169">
        <v>3.9E-2</v>
      </c>
      <c r="R329" s="169">
        <f>Q329*H329</f>
        <v>0.11699999999999999</v>
      </c>
      <c r="S329" s="169">
        <v>0</v>
      </c>
      <c r="T329" s="170">
        <f>S329*H329</f>
        <v>0</v>
      </c>
      <c r="AR329" s="25" t="s">
        <v>195</v>
      </c>
      <c r="AT329" s="25" t="s">
        <v>415</v>
      </c>
      <c r="AU329" s="25" t="s">
        <v>82</v>
      </c>
      <c r="AY329" s="25" t="s">
        <v>149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25" t="s">
        <v>80</v>
      </c>
      <c r="BK329" s="171">
        <f>ROUND(I329*H329,2)</f>
        <v>0</v>
      </c>
      <c r="BL329" s="25" t="s">
        <v>156</v>
      </c>
      <c r="BM329" s="25" t="s">
        <v>1154</v>
      </c>
    </row>
    <row r="330" spans="2:65" s="1" customFormat="1" ht="25.5" customHeight="1">
      <c r="B330" s="160"/>
      <c r="C330" s="161" t="s">
        <v>434</v>
      </c>
      <c r="D330" s="161" t="s">
        <v>151</v>
      </c>
      <c r="E330" s="162" t="s">
        <v>515</v>
      </c>
      <c r="F330" s="163" t="s">
        <v>516</v>
      </c>
      <c r="G330" s="164" t="s">
        <v>268</v>
      </c>
      <c r="H330" s="165">
        <v>0.80400000000000005</v>
      </c>
      <c r="I330" s="166"/>
      <c r="J330" s="166">
        <f>ROUND(I330*H330,2)</f>
        <v>0</v>
      </c>
      <c r="K330" s="163" t="s">
        <v>155</v>
      </c>
      <c r="L330" s="39"/>
      <c r="M330" s="167" t="s">
        <v>5</v>
      </c>
      <c r="N330" s="168" t="s">
        <v>44</v>
      </c>
      <c r="O330" s="169">
        <v>1.4650000000000001</v>
      </c>
      <c r="P330" s="169">
        <f>O330*H330</f>
        <v>1.1778600000000001</v>
      </c>
      <c r="Q330" s="169">
        <v>0</v>
      </c>
      <c r="R330" s="169">
        <f>Q330*H330</f>
        <v>0</v>
      </c>
      <c r="S330" s="169">
        <v>0</v>
      </c>
      <c r="T330" s="170">
        <f>S330*H330</f>
        <v>0</v>
      </c>
      <c r="AR330" s="25" t="s">
        <v>156</v>
      </c>
      <c r="AT330" s="25" t="s">
        <v>151</v>
      </c>
      <c r="AU330" s="25" t="s">
        <v>82</v>
      </c>
      <c r="AY330" s="25" t="s">
        <v>149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25" t="s">
        <v>80</v>
      </c>
      <c r="BK330" s="171">
        <f>ROUND(I330*H330,2)</f>
        <v>0</v>
      </c>
      <c r="BL330" s="25" t="s">
        <v>156</v>
      </c>
      <c r="BM330" s="25" t="s">
        <v>1155</v>
      </c>
    </row>
    <row r="331" spans="2:65" s="12" customFormat="1">
      <c r="B331" s="172"/>
      <c r="D331" s="173" t="s">
        <v>173</v>
      </c>
      <c r="E331" s="174" t="s">
        <v>5</v>
      </c>
      <c r="F331" s="175" t="s">
        <v>1156</v>
      </c>
      <c r="H331" s="176">
        <v>0.80400000000000005</v>
      </c>
      <c r="L331" s="172"/>
      <c r="M331" s="177"/>
      <c r="N331" s="178"/>
      <c r="O331" s="178"/>
      <c r="P331" s="178"/>
      <c r="Q331" s="178"/>
      <c r="R331" s="178"/>
      <c r="S331" s="178"/>
      <c r="T331" s="179"/>
      <c r="AT331" s="174" t="s">
        <v>173</v>
      </c>
      <c r="AU331" s="174" t="s">
        <v>82</v>
      </c>
      <c r="AV331" s="12" t="s">
        <v>82</v>
      </c>
      <c r="AW331" s="12" t="s">
        <v>36</v>
      </c>
      <c r="AX331" s="12" t="s">
        <v>80</v>
      </c>
      <c r="AY331" s="174" t="s">
        <v>149</v>
      </c>
    </row>
    <row r="332" spans="2:65" s="11" customFormat="1" ht="29.85" customHeight="1">
      <c r="B332" s="148"/>
      <c r="D332" s="149" t="s">
        <v>72</v>
      </c>
      <c r="E332" s="158" t="s">
        <v>168</v>
      </c>
      <c r="F332" s="158" t="s">
        <v>519</v>
      </c>
      <c r="J332" s="159">
        <f>BK332</f>
        <v>0</v>
      </c>
      <c r="L332" s="148"/>
      <c r="M332" s="152"/>
      <c r="N332" s="153"/>
      <c r="O332" s="153"/>
      <c r="P332" s="154">
        <f>SUM(P333:P392)</f>
        <v>9.9057500000000012</v>
      </c>
      <c r="Q332" s="153"/>
      <c r="R332" s="154">
        <f>SUM(R333:R392)</f>
        <v>0</v>
      </c>
      <c r="S332" s="153"/>
      <c r="T332" s="155">
        <f>SUM(T333:T392)</f>
        <v>0</v>
      </c>
      <c r="AR332" s="149" t="s">
        <v>80</v>
      </c>
      <c r="AT332" s="156" t="s">
        <v>72</v>
      </c>
      <c r="AU332" s="156" t="s">
        <v>80</v>
      </c>
      <c r="AY332" s="149" t="s">
        <v>149</v>
      </c>
      <c r="BK332" s="157">
        <f>SUM(BK333:BK392)</f>
        <v>0</v>
      </c>
    </row>
    <row r="333" spans="2:65" s="1" customFormat="1" ht="25.5" customHeight="1">
      <c r="B333" s="160"/>
      <c r="C333" s="161" t="s">
        <v>439</v>
      </c>
      <c r="D333" s="161" t="s">
        <v>151</v>
      </c>
      <c r="E333" s="162" t="s">
        <v>521</v>
      </c>
      <c r="F333" s="163" t="s">
        <v>522</v>
      </c>
      <c r="G333" s="164" t="s">
        <v>171</v>
      </c>
      <c r="H333" s="165">
        <v>32.89</v>
      </c>
      <c r="I333" s="166"/>
      <c r="J333" s="166">
        <f>ROUND(I333*H333,2)</f>
        <v>0</v>
      </c>
      <c r="K333" s="163" t="s">
        <v>155</v>
      </c>
      <c r="L333" s="39"/>
      <c r="M333" s="167" t="s">
        <v>5</v>
      </c>
      <c r="N333" s="168" t="s">
        <v>44</v>
      </c>
      <c r="O333" s="169">
        <v>5.7000000000000002E-2</v>
      </c>
      <c r="P333" s="169">
        <f>O333*H333</f>
        <v>1.87473</v>
      </c>
      <c r="Q333" s="169">
        <v>0</v>
      </c>
      <c r="R333" s="169">
        <f>Q333*H333</f>
        <v>0</v>
      </c>
      <c r="S333" s="169">
        <v>0</v>
      </c>
      <c r="T333" s="170">
        <f>S333*H333</f>
        <v>0</v>
      </c>
      <c r="AR333" s="25" t="s">
        <v>156</v>
      </c>
      <c r="AT333" s="25" t="s">
        <v>151</v>
      </c>
      <c r="AU333" s="25" t="s">
        <v>82</v>
      </c>
      <c r="AY333" s="25" t="s">
        <v>149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25" t="s">
        <v>80</v>
      </c>
      <c r="BK333" s="171">
        <f>ROUND(I333*H333,2)</f>
        <v>0</v>
      </c>
      <c r="BL333" s="25" t="s">
        <v>156</v>
      </c>
      <c r="BM333" s="25" t="s">
        <v>1157</v>
      </c>
    </row>
    <row r="334" spans="2:65" s="13" customFormat="1">
      <c r="B334" s="182"/>
      <c r="D334" s="173" t="s">
        <v>173</v>
      </c>
      <c r="E334" s="183" t="s">
        <v>5</v>
      </c>
      <c r="F334" s="184" t="s">
        <v>187</v>
      </c>
      <c r="H334" s="183" t="s">
        <v>5</v>
      </c>
      <c r="L334" s="182"/>
      <c r="M334" s="185"/>
      <c r="N334" s="186"/>
      <c r="O334" s="186"/>
      <c r="P334" s="186"/>
      <c r="Q334" s="186"/>
      <c r="R334" s="186"/>
      <c r="S334" s="186"/>
      <c r="T334" s="187"/>
      <c r="AT334" s="183" t="s">
        <v>173</v>
      </c>
      <c r="AU334" s="183" t="s">
        <v>82</v>
      </c>
      <c r="AV334" s="13" t="s">
        <v>80</v>
      </c>
      <c r="AW334" s="13" t="s">
        <v>36</v>
      </c>
      <c r="AX334" s="13" t="s">
        <v>73</v>
      </c>
      <c r="AY334" s="183" t="s">
        <v>149</v>
      </c>
    </row>
    <row r="335" spans="2:65" s="13" customFormat="1">
      <c r="B335" s="182"/>
      <c r="D335" s="173" t="s">
        <v>173</v>
      </c>
      <c r="E335" s="183" t="s">
        <v>5</v>
      </c>
      <c r="F335" s="184" t="s">
        <v>188</v>
      </c>
      <c r="H335" s="183" t="s">
        <v>5</v>
      </c>
      <c r="L335" s="182"/>
      <c r="M335" s="185"/>
      <c r="N335" s="186"/>
      <c r="O335" s="186"/>
      <c r="P335" s="186"/>
      <c r="Q335" s="186"/>
      <c r="R335" s="186"/>
      <c r="S335" s="186"/>
      <c r="T335" s="187"/>
      <c r="AT335" s="183" t="s">
        <v>173</v>
      </c>
      <c r="AU335" s="183" t="s">
        <v>82</v>
      </c>
      <c r="AV335" s="13" t="s">
        <v>80</v>
      </c>
      <c r="AW335" s="13" t="s">
        <v>36</v>
      </c>
      <c r="AX335" s="13" t="s">
        <v>73</v>
      </c>
      <c r="AY335" s="183" t="s">
        <v>149</v>
      </c>
    </row>
    <row r="336" spans="2:65" s="13" customFormat="1">
      <c r="B336" s="182"/>
      <c r="D336" s="173" t="s">
        <v>173</v>
      </c>
      <c r="E336" s="183" t="s">
        <v>5</v>
      </c>
      <c r="F336" s="184" t="s">
        <v>524</v>
      </c>
      <c r="H336" s="183" t="s">
        <v>5</v>
      </c>
      <c r="L336" s="182"/>
      <c r="M336" s="185"/>
      <c r="N336" s="186"/>
      <c r="O336" s="186"/>
      <c r="P336" s="186"/>
      <c r="Q336" s="186"/>
      <c r="R336" s="186"/>
      <c r="S336" s="186"/>
      <c r="T336" s="187"/>
      <c r="AT336" s="183" t="s">
        <v>173</v>
      </c>
      <c r="AU336" s="183" t="s">
        <v>82</v>
      </c>
      <c r="AV336" s="13" t="s">
        <v>80</v>
      </c>
      <c r="AW336" s="13" t="s">
        <v>36</v>
      </c>
      <c r="AX336" s="13" t="s">
        <v>73</v>
      </c>
      <c r="AY336" s="183" t="s">
        <v>149</v>
      </c>
    </row>
    <row r="337" spans="2:65" s="12" customFormat="1">
      <c r="B337" s="172"/>
      <c r="D337" s="173" t="s">
        <v>173</v>
      </c>
      <c r="E337" s="174" t="s">
        <v>5</v>
      </c>
      <c r="F337" s="175" t="s">
        <v>1158</v>
      </c>
      <c r="H337" s="176">
        <v>22.99</v>
      </c>
      <c r="L337" s="172"/>
      <c r="M337" s="177"/>
      <c r="N337" s="178"/>
      <c r="O337" s="178"/>
      <c r="P337" s="178"/>
      <c r="Q337" s="178"/>
      <c r="R337" s="178"/>
      <c r="S337" s="178"/>
      <c r="T337" s="179"/>
      <c r="AT337" s="174" t="s">
        <v>173</v>
      </c>
      <c r="AU337" s="174" t="s">
        <v>82</v>
      </c>
      <c r="AV337" s="12" t="s">
        <v>82</v>
      </c>
      <c r="AW337" s="12" t="s">
        <v>36</v>
      </c>
      <c r="AX337" s="12" t="s">
        <v>73</v>
      </c>
      <c r="AY337" s="174" t="s">
        <v>149</v>
      </c>
    </row>
    <row r="338" spans="2:65" s="12" customFormat="1">
      <c r="B338" s="172"/>
      <c r="D338" s="173" t="s">
        <v>173</v>
      </c>
      <c r="E338" s="174" t="s">
        <v>5</v>
      </c>
      <c r="F338" s="175" t="s">
        <v>1159</v>
      </c>
      <c r="H338" s="176">
        <v>9.9</v>
      </c>
      <c r="L338" s="172"/>
      <c r="M338" s="177"/>
      <c r="N338" s="178"/>
      <c r="O338" s="178"/>
      <c r="P338" s="178"/>
      <c r="Q338" s="178"/>
      <c r="R338" s="178"/>
      <c r="S338" s="178"/>
      <c r="T338" s="179"/>
      <c r="AT338" s="174" t="s">
        <v>173</v>
      </c>
      <c r="AU338" s="174" t="s">
        <v>82</v>
      </c>
      <c r="AV338" s="12" t="s">
        <v>82</v>
      </c>
      <c r="AW338" s="12" t="s">
        <v>36</v>
      </c>
      <c r="AX338" s="12" t="s">
        <v>73</v>
      </c>
      <c r="AY338" s="174" t="s">
        <v>149</v>
      </c>
    </row>
    <row r="339" spans="2:65" s="14" customFormat="1">
      <c r="B339" s="188"/>
      <c r="D339" s="173" t="s">
        <v>173</v>
      </c>
      <c r="E339" s="189" t="s">
        <v>5</v>
      </c>
      <c r="F339" s="190" t="s">
        <v>194</v>
      </c>
      <c r="H339" s="191">
        <v>32.89</v>
      </c>
      <c r="L339" s="188"/>
      <c r="M339" s="192"/>
      <c r="N339" s="193"/>
      <c r="O339" s="193"/>
      <c r="P339" s="193"/>
      <c r="Q339" s="193"/>
      <c r="R339" s="193"/>
      <c r="S339" s="193"/>
      <c r="T339" s="194"/>
      <c r="AT339" s="189" t="s">
        <v>173</v>
      </c>
      <c r="AU339" s="189" t="s">
        <v>82</v>
      </c>
      <c r="AV339" s="14" t="s">
        <v>156</v>
      </c>
      <c r="AW339" s="14" t="s">
        <v>36</v>
      </c>
      <c r="AX339" s="14" t="s">
        <v>80</v>
      </c>
      <c r="AY339" s="189" t="s">
        <v>149</v>
      </c>
    </row>
    <row r="340" spans="2:65" s="1" customFormat="1" ht="25.5" customHeight="1">
      <c r="B340" s="160"/>
      <c r="C340" s="161" t="s">
        <v>445</v>
      </c>
      <c r="D340" s="161" t="s">
        <v>151</v>
      </c>
      <c r="E340" s="162" t="s">
        <v>528</v>
      </c>
      <c r="F340" s="163" t="s">
        <v>529</v>
      </c>
      <c r="G340" s="164" t="s">
        <v>171</v>
      </c>
      <c r="H340" s="165">
        <v>32.89</v>
      </c>
      <c r="I340" s="166"/>
      <c r="J340" s="166">
        <f>ROUND(I340*H340,2)</f>
        <v>0</v>
      </c>
      <c r="K340" s="163" t="s">
        <v>155</v>
      </c>
      <c r="L340" s="39"/>
      <c r="M340" s="167" t="s">
        <v>5</v>
      </c>
      <c r="N340" s="168" t="s">
        <v>44</v>
      </c>
      <c r="O340" s="169">
        <v>2.5999999999999999E-2</v>
      </c>
      <c r="P340" s="169">
        <f>O340*H340</f>
        <v>0.85514000000000001</v>
      </c>
      <c r="Q340" s="169">
        <v>0</v>
      </c>
      <c r="R340" s="169">
        <f>Q340*H340</f>
        <v>0</v>
      </c>
      <c r="S340" s="169">
        <v>0</v>
      </c>
      <c r="T340" s="170">
        <f>S340*H340</f>
        <v>0</v>
      </c>
      <c r="AR340" s="25" t="s">
        <v>156</v>
      </c>
      <c r="AT340" s="25" t="s">
        <v>151</v>
      </c>
      <c r="AU340" s="25" t="s">
        <v>82</v>
      </c>
      <c r="AY340" s="25" t="s">
        <v>149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25" t="s">
        <v>80</v>
      </c>
      <c r="BK340" s="171">
        <f>ROUND(I340*H340,2)</f>
        <v>0</v>
      </c>
      <c r="BL340" s="25" t="s">
        <v>156</v>
      </c>
      <c r="BM340" s="25" t="s">
        <v>1160</v>
      </c>
    </row>
    <row r="341" spans="2:65" s="13" customFormat="1">
      <c r="B341" s="182"/>
      <c r="D341" s="173" t="s">
        <v>173</v>
      </c>
      <c r="E341" s="183" t="s">
        <v>5</v>
      </c>
      <c r="F341" s="184" t="s">
        <v>187</v>
      </c>
      <c r="H341" s="183" t="s">
        <v>5</v>
      </c>
      <c r="L341" s="182"/>
      <c r="M341" s="185"/>
      <c r="N341" s="186"/>
      <c r="O341" s="186"/>
      <c r="P341" s="186"/>
      <c r="Q341" s="186"/>
      <c r="R341" s="186"/>
      <c r="S341" s="186"/>
      <c r="T341" s="187"/>
      <c r="AT341" s="183" t="s">
        <v>173</v>
      </c>
      <c r="AU341" s="183" t="s">
        <v>82</v>
      </c>
      <c r="AV341" s="13" t="s">
        <v>80</v>
      </c>
      <c r="AW341" s="13" t="s">
        <v>36</v>
      </c>
      <c r="AX341" s="13" t="s">
        <v>73</v>
      </c>
      <c r="AY341" s="183" t="s">
        <v>149</v>
      </c>
    </row>
    <row r="342" spans="2:65" s="13" customFormat="1">
      <c r="B342" s="182"/>
      <c r="D342" s="173" t="s">
        <v>173</v>
      </c>
      <c r="E342" s="183" t="s">
        <v>5</v>
      </c>
      <c r="F342" s="184" t="s">
        <v>188</v>
      </c>
      <c r="H342" s="183" t="s">
        <v>5</v>
      </c>
      <c r="L342" s="182"/>
      <c r="M342" s="185"/>
      <c r="N342" s="186"/>
      <c r="O342" s="186"/>
      <c r="P342" s="186"/>
      <c r="Q342" s="186"/>
      <c r="R342" s="186"/>
      <c r="S342" s="186"/>
      <c r="T342" s="187"/>
      <c r="AT342" s="183" t="s">
        <v>173</v>
      </c>
      <c r="AU342" s="183" t="s">
        <v>82</v>
      </c>
      <c r="AV342" s="13" t="s">
        <v>80</v>
      </c>
      <c r="AW342" s="13" t="s">
        <v>36</v>
      </c>
      <c r="AX342" s="13" t="s">
        <v>73</v>
      </c>
      <c r="AY342" s="183" t="s">
        <v>149</v>
      </c>
    </row>
    <row r="343" spans="2:65" s="13" customFormat="1">
      <c r="B343" s="182"/>
      <c r="D343" s="173" t="s">
        <v>173</v>
      </c>
      <c r="E343" s="183" t="s">
        <v>5</v>
      </c>
      <c r="F343" s="184" t="s">
        <v>524</v>
      </c>
      <c r="H343" s="183" t="s">
        <v>5</v>
      </c>
      <c r="L343" s="182"/>
      <c r="M343" s="185"/>
      <c r="N343" s="186"/>
      <c r="O343" s="186"/>
      <c r="P343" s="186"/>
      <c r="Q343" s="186"/>
      <c r="R343" s="186"/>
      <c r="S343" s="186"/>
      <c r="T343" s="187"/>
      <c r="AT343" s="183" t="s">
        <v>173</v>
      </c>
      <c r="AU343" s="183" t="s">
        <v>82</v>
      </c>
      <c r="AV343" s="13" t="s">
        <v>80</v>
      </c>
      <c r="AW343" s="13" t="s">
        <v>36</v>
      </c>
      <c r="AX343" s="13" t="s">
        <v>73</v>
      </c>
      <c r="AY343" s="183" t="s">
        <v>149</v>
      </c>
    </row>
    <row r="344" spans="2:65" s="12" customFormat="1">
      <c r="B344" s="172"/>
      <c r="D344" s="173" t="s">
        <v>173</v>
      </c>
      <c r="E344" s="174" t="s">
        <v>5</v>
      </c>
      <c r="F344" s="175" t="s">
        <v>1158</v>
      </c>
      <c r="H344" s="176">
        <v>22.99</v>
      </c>
      <c r="L344" s="172"/>
      <c r="M344" s="177"/>
      <c r="N344" s="178"/>
      <c r="O344" s="178"/>
      <c r="P344" s="178"/>
      <c r="Q344" s="178"/>
      <c r="R344" s="178"/>
      <c r="S344" s="178"/>
      <c r="T344" s="179"/>
      <c r="AT344" s="174" t="s">
        <v>173</v>
      </c>
      <c r="AU344" s="174" t="s">
        <v>82</v>
      </c>
      <c r="AV344" s="12" t="s">
        <v>82</v>
      </c>
      <c r="AW344" s="12" t="s">
        <v>36</v>
      </c>
      <c r="AX344" s="12" t="s">
        <v>73</v>
      </c>
      <c r="AY344" s="174" t="s">
        <v>149</v>
      </c>
    </row>
    <row r="345" spans="2:65" s="12" customFormat="1">
      <c r="B345" s="172"/>
      <c r="D345" s="173" t="s">
        <v>173</v>
      </c>
      <c r="E345" s="174" t="s">
        <v>5</v>
      </c>
      <c r="F345" s="175" t="s">
        <v>1159</v>
      </c>
      <c r="H345" s="176">
        <v>9.9</v>
      </c>
      <c r="L345" s="172"/>
      <c r="M345" s="177"/>
      <c r="N345" s="178"/>
      <c r="O345" s="178"/>
      <c r="P345" s="178"/>
      <c r="Q345" s="178"/>
      <c r="R345" s="178"/>
      <c r="S345" s="178"/>
      <c r="T345" s="179"/>
      <c r="AT345" s="174" t="s">
        <v>173</v>
      </c>
      <c r="AU345" s="174" t="s">
        <v>82</v>
      </c>
      <c r="AV345" s="12" t="s">
        <v>82</v>
      </c>
      <c r="AW345" s="12" t="s">
        <v>36</v>
      </c>
      <c r="AX345" s="12" t="s">
        <v>73</v>
      </c>
      <c r="AY345" s="174" t="s">
        <v>149</v>
      </c>
    </row>
    <row r="346" spans="2:65" s="14" customFormat="1">
      <c r="B346" s="188"/>
      <c r="D346" s="173" t="s">
        <v>173</v>
      </c>
      <c r="E346" s="189" t="s">
        <v>5</v>
      </c>
      <c r="F346" s="190" t="s">
        <v>194</v>
      </c>
      <c r="H346" s="191">
        <v>32.89</v>
      </c>
      <c r="L346" s="188"/>
      <c r="M346" s="192"/>
      <c r="N346" s="193"/>
      <c r="O346" s="193"/>
      <c r="P346" s="193"/>
      <c r="Q346" s="193"/>
      <c r="R346" s="193"/>
      <c r="S346" s="193"/>
      <c r="T346" s="194"/>
      <c r="AT346" s="189" t="s">
        <v>173</v>
      </c>
      <c r="AU346" s="189" t="s">
        <v>82</v>
      </c>
      <c r="AV346" s="14" t="s">
        <v>156</v>
      </c>
      <c r="AW346" s="14" t="s">
        <v>36</v>
      </c>
      <c r="AX346" s="14" t="s">
        <v>80</v>
      </c>
      <c r="AY346" s="189" t="s">
        <v>149</v>
      </c>
    </row>
    <row r="347" spans="2:65" s="1" customFormat="1" ht="25.5" customHeight="1">
      <c r="B347" s="160"/>
      <c r="C347" s="161" t="s">
        <v>450</v>
      </c>
      <c r="D347" s="161" t="s">
        <v>151</v>
      </c>
      <c r="E347" s="162" t="s">
        <v>534</v>
      </c>
      <c r="F347" s="163" t="s">
        <v>535</v>
      </c>
      <c r="G347" s="164" t="s">
        <v>171</v>
      </c>
      <c r="H347" s="165">
        <v>124.355</v>
      </c>
      <c r="I347" s="166"/>
      <c r="J347" s="166">
        <f>ROUND(I347*H347,2)</f>
        <v>0</v>
      </c>
      <c r="K347" s="163" t="s">
        <v>155</v>
      </c>
      <c r="L347" s="39"/>
      <c r="M347" s="167" t="s">
        <v>5</v>
      </c>
      <c r="N347" s="168" t="s">
        <v>44</v>
      </c>
      <c r="O347" s="169">
        <v>2.9000000000000001E-2</v>
      </c>
      <c r="P347" s="169">
        <f>O347*H347</f>
        <v>3.6062950000000003</v>
      </c>
      <c r="Q347" s="169">
        <v>0</v>
      </c>
      <c r="R347" s="169">
        <f>Q347*H347</f>
        <v>0</v>
      </c>
      <c r="S347" s="169">
        <v>0</v>
      </c>
      <c r="T347" s="170">
        <f>S347*H347</f>
        <v>0</v>
      </c>
      <c r="AR347" s="25" t="s">
        <v>156</v>
      </c>
      <c r="AT347" s="25" t="s">
        <v>151</v>
      </c>
      <c r="AU347" s="25" t="s">
        <v>82</v>
      </c>
      <c r="AY347" s="25" t="s">
        <v>149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25" t="s">
        <v>80</v>
      </c>
      <c r="BK347" s="171">
        <f>ROUND(I347*H347,2)</f>
        <v>0</v>
      </c>
      <c r="BL347" s="25" t="s">
        <v>156</v>
      </c>
      <c r="BM347" s="25" t="s">
        <v>1161</v>
      </c>
    </row>
    <row r="348" spans="2:65" s="13" customFormat="1">
      <c r="B348" s="182"/>
      <c r="D348" s="173" t="s">
        <v>173</v>
      </c>
      <c r="E348" s="183" t="s">
        <v>5</v>
      </c>
      <c r="F348" s="184" t="s">
        <v>187</v>
      </c>
      <c r="H348" s="183" t="s">
        <v>5</v>
      </c>
      <c r="L348" s="182"/>
      <c r="M348" s="185"/>
      <c r="N348" s="186"/>
      <c r="O348" s="186"/>
      <c r="P348" s="186"/>
      <c r="Q348" s="186"/>
      <c r="R348" s="186"/>
      <c r="S348" s="186"/>
      <c r="T348" s="187"/>
      <c r="AT348" s="183" t="s">
        <v>173</v>
      </c>
      <c r="AU348" s="183" t="s">
        <v>82</v>
      </c>
      <c r="AV348" s="13" t="s">
        <v>80</v>
      </c>
      <c r="AW348" s="13" t="s">
        <v>36</v>
      </c>
      <c r="AX348" s="13" t="s">
        <v>73</v>
      </c>
      <c r="AY348" s="183" t="s">
        <v>149</v>
      </c>
    </row>
    <row r="349" spans="2:65" s="13" customFormat="1">
      <c r="B349" s="182"/>
      <c r="D349" s="173" t="s">
        <v>173</v>
      </c>
      <c r="E349" s="183" t="s">
        <v>5</v>
      </c>
      <c r="F349" s="184" t="s">
        <v>188</v>
      </c>
      <c r="H349" s="183" t="s">
        <v>5</v>
      </c>
      <c r="L349" s="182"/>
      <c r="M349" s="185"/>
      <c r="N349" s="186"/>
      <c r="O349" s="186"/>
      <c r="P349" s="186"/>
      <c r="Q349" s="186"/>
      <c r="R349" s="186"/>
      <c r="S349" s="186"/>
      <c r="T349" s="187"/>
      <c r="AT349" s="183" t="s">
        <v>173</v>
      </c>
      <c r="AU349" s="183" t="s">
        <v>82</v>
      </c>
      <c r="AV349" s="13" t="s">
        <v>80</v>
      </c>
      <c r="AW349" s="13" t="s">
        <v>36</v>
      </c>
      <c r="AX349" s="13" t="s">
        <v>73</v>
      </c>
      <c r="AY349" s="183" t="s">
        <v>149</v>
      </c>
    </row>
    <row r="350" spans="2:65" s="13" customFormat="1">
      <c r="B350" s="182"/>
      <c r="D350" s="173" t="s">
        <v>173</v>
      </c>
      <c r="E350" s="183" t="s">
        <v>5</v>
      </c>
      <c r="F350" s="184" t="s">
        <v>200</v>
      </c>
      <c r="H350" s="183" t="s">
        <v>5</v>
      </c>
      <c r="L350" s="182"/>
      <c r="M350" s="185"/>
      <c r="N350" s="186"/>
      <c r="O350" s="186"/>
      <c r="P350" s="186"/>
      <c r="Q350" s="186"/>
      <c r="R350" s="186"/>
      <c r="S350" s="186"/>
      <c r="T350" s="187"/>
      <c r="AT350" s="183" t="s">
        <v>173</v>
      </c>
      <c r="AU350" s="183" t="s">
        <v>82</v>
      </c>
      <c r="AV350" s="13" t="s">
        <v>80</v>
      </c>
      <c r="AW350" s="13" t="s">
        <v>36</v>
      </c>
      <c r="AX350" s="13" t="s">
        <v>73</v>
      </c>
      <c r="AY350" s="183" t="s">
        <v>149</v>
      </c>
    </row>
    <row r="351" spans="2:65" s="12" customFormat="1">
      <c r="B351" s="172"/>
      <c r="D351" s="173" t="s">
        <v>173</v>
      </c>
      <c r="E351" s="174" t="s">
        <v>5</v>
      </c>
      <c r="F351" s="175" t="s">
        <v>1035</v>
      </c>
      <c r="H351" s="176">
        <v>1.1000000000000001</v>
      </c>
      <c r="L351" s="172"/>
      <c r="M351" s="177"/>
      <c r="N351" s="178"/>
      <c r="O351" s="178"/>
      <c r="P351" s="178"/>
      <c r="Q351" s="178"/>
      <c r="R351" s="178"/>
      <c r="S351" s="178"/>
      <c r="T351" s="179"/>
      <c r="AT351" s="174" t="s">
        <v>173</v>
      </c>
      <c r="AU351" s="174" t="s">
        <v>82</v>
      </c>
      <c r="AV351" s="12" t="s">
        <v>82</v>
      </c>
      <c r="AW351" s="12" t="s">
        <v>36</v>
      </c>
      <c r="AX351" s="12" t="s">
        <v>73</v>
      </c>
      <c r="AY351" s="174" t="s">
        <v>149</v>
      </c>
    </row>
    <row r="352" spans="2:65" s="12" customFormat="1">
      <c r="B352" s="172"/>
      <c r="D352" s="173" t="s">
        <v>173</v>
      </c>
      <c r="E352" s="174" t="s">
        <v>5</v>
      </c>
      <c r="F352" s="175" t="s">
        <v>1038</v>
      </c>
      <c r="H352" s="176">
        <v>103.455</v>
      </c>
      <c r="L352" s="172"/>
      <c r="M352" s="177"/>
      <c r="N352" s="178"/>
      <c r="O352" s="178"/>
      <c r="P352" s="178"/>
      <c r="Q352" s="178"/>
      <c r="R352" s="178"/>
      <c r="S352" s="178"/>
      <c r="T352" s="179"/>
      <c r="AT352" s="174" t="s">
        <v>173</v>
      </c>
      <c r="AU352" s="174" t="s">
        <v>82</v>
      </c>
      <c r="AV352" s="12" t="s">
        <v>82</v>
      </c>
      <c r="AW352" s="12" t="s">
        <v>36</v>
      </c>
      <c r="AX352" s="12" t="s">
        <v>73</v>
      </c>
      <c r="AY352" s="174" t="s">
        <v>149</v>
      </c>
    </row>
    <row r="353" spans="2:65" s="13" customFormat="1">
      <c r="B353" s="182"/>
      <c r="D353" s="173" t="s">
        <v>173</v>
      </c>
      <c r="E353" s="183" t="s">
        <v>5</v>
      </c>
      <c r="F353" s="184" t="s">
        <v>192</v>
      </c>
      <c r="H353" s="183" t="s">
        <v>5</v>
      </c>
      <c r="L353" s="182"/>
      <c r="M353" s="185"/>
      <c r="N353" s="186"/>
      <c r="O353" s="186"/>
      <c r="P353" s="186"/>
      <c r="Q353" s="186"/>
      <c r="R353" s="186"/>
      <c r="S353" s="186"/>
      <c r="T353" s="187"/>
      <c r="AT353" s="183" t="s">
        <v>173</v>
      </c>
      <c r="AU353" s="183" t="s">
        <v>82</v>
      </c>
      <c r="AV353" s="13" t="s">
        <v>80</v>
      </c>
      <c r="AW353" s="13" t="s">
        <v>36</v>
      </c>
      <c r="AX353" s="13" t="s">
        <v>73</v>
      </c>
      <c r="AY353" s="183" t="s">
        <v>149</v>
      </c>
    </row>
    <row r="354" spans="2:65" s="12" customFormat="1">
      <c r="B354" s="172"/>
      <c r="D354" s="173" t="s">
        <v>173</v>
      </c>
      <c r="E354" s="174" t="s">
        <v>5</v>
      </c>
      <c r="F354" s="175" t="s">
        <v>1040</v>
      </c>
      <c r="H354" s="176">
        <v>19.8</v>
      </c>
      <c r="L354" s="172"/>
      <c r="M354" s="177"/>
      <c r="N354" s="178"/>
      <c r="O354" s="178"/>
      <c r="P354" s="178"/>
      <c r="Q354" s="178"/>
      <c r="R354" s="178"/>
      <c r="S354" s="178"/>
      <c r="T354" s="179"/>
      <c r="AT354" s="174" t="s">
        <v>173</v>
      </c>
      <c r="AU354" s="174" t="s">
        <v>82</v>
      </c>
      <c r="AV354" s="12" t="s">
        <v>82</v>
      </c>
      <c r="AW354" s="12" t="s">
        <v>36</v>
      </c>
      <c r="AX354" s="12" t="s">
        <v>73</v>
      </c>
      <c r="AY354" s="174" t="s">
        <v>149</v>
      </c>
    </row>
    <row r="355" spans="2:65" s="14" customFormat="1">
      <c r="B355" s="188"/>
      <c r="D355" s="173" t="s">
        <v>173</v>
      </c>
      <c r="E355" s="189" t="s">
        <v>5</v>
      </c>
      <c r="F355" s="190" t="s">
        <v>194</v>
      </c>
      <c r="H355" s="191">
        <v>124.355</v>
      </c>
      <c r="L355" s="188"/>
      <c r="M355" s="192"/>
      <c r="N355" s="193"/>
      <c r="O355" s="193"/>
      <c r="P355" s="193"/>
      <c r="Q355" s="193"/>
      <c r="R355" s="193"/>
      <c r="S355" s="193"/>
      <c r="T355" s="194"/>
      <c r="AT355" s="189" t="s">
        <v>173</v>
      </c>
      <c r="AU355" s="189" t="s">
        <v>82</v>
      </c>
      <c r="AV355" s="14" t="s">
        <v>156</v>
      </c>
      <c r="AW355" s="14" t="s">
        <v>36</v>
      </c>
      <c r="AX355" s="14" t="s">
        <v>80</v>
      </c>
      <c r="AY355" s="189" t="s">
        <v>149</v>
      </c>
    </row>
    <row r="356" spans="2:65" s="1" customFormat="1" ht="25.5" customHeight="1">
      <c r="B356" s="160"/>
      <c r="C356" s="161" t="s">
        <v>457</v>
      </c>
      <c r="D356" s="161" t="s">
        <v>151</v>
      </c>
      <c r="E356" s="162" t="s">
        <v>538</v>
      </c>
      <c r="F356" s="163" t="s">
        <v>539</v>
      </c>
      <c r="G356" s="164" t="s">
        <v>171</v>
      </c>
      <c r="H356" s="165">
        <v>1.1000000000000001</v>
      </c>
      <c r="I356" s="166"/>
      <c r="J356" s="166">
        <f>ROUND(I356*H356,2)</f>
        <v>0</v>
      </c>
      <c r="K356" s="163" t="s">
        <v>5</v>
      </c>
      <c r="L356" s="39"/>
      <c r="M356" s="167" t="s">
        <v>5</v>
      </c>
      <c r="N356" s="168" t="s">
        <v>44</v>
      </c>
      <c r="O356" s="169">
        <v>3.2000000000000001E-2</v>
      </c>
      <c r="P356" s="169">
        <f>O356*H356</f>
        <v>3.5200000000000002E-2</v>
      </c>
      <c r="Q356" s="169">
        <v>0</v>
      </c>
      <c r="R356" s="169">
        <f>Q356*H356</f>
        <v>0</v>
      </c>
      <c r="S356" s="169">
        <v>0</v>
      </c>
      <c r="T356" s="170">
        <f>S356*H356</f>
        <v>0</v>
      </c>
      <c r="AR356" s="25" t="s">
        <v>156</v>
      </c>
      <c r="AT356" s="25" t="s">
        <v>151</v>
      </c>
      <c r="AU356" s="25" t="s">
        <v>82</v>
      </c>
      <c r="AY356" s="25" t="s">
        <v>149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25" t="s">
        <v>80</v>
      </c>
      <c r="BK356" s="171">
        <f>ROUND(I356*H356,2)</f>
        <v>0</v>
      </c>
      <c r="BL356" s="25" t="s">
        <v>156</v>
      </c>
      <c r="BM356" s="25" t="s">
        <v>1162</v>
      </c>
    </row>
    <row r="357" spans="2:65" s="13" customFormat="1">
      <c r="B357" s="182"/>
      <c r="D357" s="173" t="s">
        <v>173</v>
      </c>
      <c r="E357" s="183" t="s">
        <v>5</v>
      </c>
      <c r="F357" s="184" t="s">
        <v>187</v>
      </c>
      <c r="H357" s="183" t="s">
        <v>5</v>
      </c>
      <c r="L357" s="182"/>
      <c r="M357" s="185"/>
      <c r="N357" s="186"/>
      <c r="O357" s="186"/>
      <c r="P357" s="186"/>
      <c r="Q357" s="186"/>
      <c r="R357" s="186"/>
      <c r="S357" s="186"/>
      <c r="T357" s="187"/>
      <c r="AT357" s="183" t="s">
        <v>173</v>
      </c>
      <c r="AU357" s="183" t="s">
        <v>82</v>
      </c>
      <c r="AV357" s="13" t="s">
        <v>80</v>
      </c>
      <c r="AW357" s="13" t="s">
        <v>36</v>
      </c>
      <c r="AX357" s="13" t="s">
        <v>73</v>
      </c>
      <c r="AY357" s="183" t="s">
        <v>149</v>
      </c>
    </row>
    <row r="358" spans="2:65" s="13" customFormat="1">
      <c r="B358" s="182"/>
      <c r="D358" s="173" t="s">
        <v>173</v>
      </c>
      <c r="E358" s="183" t="s">
        <v>5</v>
      </c>
      <c r="F358" s="184" t="s">
        <v>188</v>
      </c>
      <c r="H358" s="183" t="s">
        <v>5</v>
      </c>
      <c r="L358" s="182"/>
      <c r="M358" s="185"/>
      <c r="N358" s="186"/>
      <c r="O358" s="186"/>
      <c r="P358" s="186"/>
      <c r="Q358" s="186"/>
      <c r="R358" s="186"/>
      <c r="S358" s="186"/>
      <c r="T358" s="187"/>
      <c r="AT358" s="183" t="s">
        <v>173</v>
      </c>
      <c r="AU358" s="183" t="s">
        <v>82</v>
      </c>
      <c r="AV358" s="13" t="s">
        <v>80</v>
      </c>
      <c r="AW358" s="13" t="s">
        <v>36</v>
      </c>
      <c r="AX358" s="13" t="s">
        <v>73</v>
      </c>
      <c r="AY358" s="183" t="s">
        <v>149</v>
      </c>
    </row>
    <row r="359" spans="2:65" s="13" customFormat="1">
      <c r="B359" s="182"/>
      <c r="D359" s="173" t="s">
        <v>173</v>
      </c>
      <c r="E359" s="183" t="s">
        <v>5</v>
      </c>
      <c r="F359" s="184" t="s">
        <v>541</v>
      </c>
      <c r="H359" s="183" t="s">
        <v>5</v>
      </c>
      <c r="L359" s="182"/>
      <c r="M359" s="185"/>
      <c r="N359" s="186"/>
      <c r="O359" s="186"/>
      <c r="P359" s="186"/>
      <c r="Q359" s="186"/>
      <c r="R359" s="186"/>
      <c r="S359" s="186"/>
      <c r="T359" s="187"/>
      <c r="AT359" s="183" t="s">
        <v>173</v>
      </c>
      <c r="AU359" s="183" t="s">
        <v>82</v>
      </c>
      <c r="AV359" s="13" t="s">
        <v>80</v>
      </c>
      <c r="AW359" s="13" t="s">
        <v>36</v>
      </c>
      <c r="AX359" s="13" t="s">
        <v>73</v>
      </c>
      <c r="AY359" s="183" t="s">
        <v>149</v>
      </c>
    </row>
    <row r="360" spans="2:65" s="13" customFormat="1">
      <c r="B360" s="182"/>
      <c r="D360" s="173" t="s">
        <v>173</v>
      </c>
      <c r="E360" s="183" t="s">
        <v>5</v>
      </c>
      <c r="F360" s="184" t="s">
        <v>542</v>
      </c>
      <c r="H360" s="183" t="s">
        <v>5</v>
      </c>
      <c r="L360" s="182"/>
      <c r="M360" s="185"/>
      <c r="N360" s="186"/>
      <c r="O360" s="186"/>
      <c r="P360" s="186"/>
      <c r="Q360" s="186"/>
      <c r="R360" s="186"/>
      <c r="S360" s="186"/>
      <c r="T360" s="187"/>
      <c r="AT360" s="183" t="s">
        <v>173</v>
      </c>
      <c r="AU360" s="183" t="s">
        <v>82</v>
      </c>
      <c r="AV360" s="13" t="s">
        <v>80</v>
      </c>
      <c r="AW360" s="13" t="s">
        <v>36</v>
      </c>
      <c r="AX360" s="13" t="s">
        <v>73</v>
      </c>
      <c r="AY360" s="183" t="s">
        <v>149</v>
      </c>
    </row>
    <row r="361" spans="2:65" s="13" customFormat="1">
      <c r="B361" s="182"/>
      <c r="D361" s="173" t="s">
        <v>173</v>
      </c>
      <c r="E361" s="183" t="s">
        <v>5</v>
      </c>
      <c r="F361" s="184" t="s">
        <v>543</v>
      </c>
      <c r="H361" s="183" t="s">
        <v>5</v>
      </c>
      <c r="L361" s="182"/>
      <c r="M361" s="185"/>
      <c r="N361" s="186"/>
      <c r="O361" s="186"/>
      <c r="P361" s="186"/>
      <c r="Q361" s="186"/>
      <c r="R361" s="186"/>
      <c r="S361" s="186"/>
      <c r="T361" s="187"/>
      <c r="AT361" s="183" t="s">
        <v>173</v>
      </c>
      <c r="AU361" s="183" t="s">
        <v>82</v>
      </c>
      <c r="AV361" s="13" t="s">
        <v>80</v>
      </c>
      <c r="AW361" s="13" t="s">
        <v>36</v>
      </c>
      <c r="AX361" s="13" t="s">
        <v>73</v>
      </c>
      <c r="AY361" s="183" t="s">
        <v>149</v>
      </c>
    </row>
    <row r="362" spans="2:65" s="13" customFormat="1">
      <c r="B362" s="182"/>
      <c r="D362" s="173" t="s">
        <v>173</v>
      </c>
      <c r="E362" s="183" t="s">
        <v>5</v>
      </c>
      <c r="F362" s="184" t="s">
        <v>200</v>
      </c>
      <c r="H362" s="183" t="s">
        <v>5</v>
      </c>
      <c r="L362" s="182"/>
      <c r="M362" s="185"/>
      <c r="N362" s="186"/>
      <c r="O362" s="186"/>
      <c r="P362" s="186"/>
      <c r="Q362" s="186"/>
      <c r="R362" s="186"/>
      <c r="S362" s="186"/>
      <c r="T362" s="187"/>
      <c r="AT362" s="183" t="s">
        <v>173</v>
      </c>
      <c r="AU362" s="183" t="s">
        <v>82</v>
      </c>
      <c r="AV362" s="13" t="s">
        <v>80</v>
      </c>
      <c r="AW362" s="13" t="s">
        <v>36</v>
      </c>
      <c r="AX362" s="13" t="s">
        <v>73</v>
      </c>
      <c r="AY362" s="183" t="s">
        <v>149</v>
      </c>
    </row>
    <row r="363" spans="2:65" s="12" customFormat="1">
      <c r="B363" s="172"/>
      <c r="D363" s="173" t="s">
        <v>173</v>
      </c>
      <c r="E363" s="174" t="s">
        <v>5</v>
      </c>
      <c r="F363" s="175" t="s">
        <v>1035</v>
      </c>
      <c r="H363" s="176">
        <v>1.1000000000000001</v>
      </c>
      <c r="L363" s="172"/>
      <c r="M363" s="177"/>
      <c r="N363" s="178"/>
      <c r="O363" s="178"/>
      <c r="P363" s="178"/>
      <c r="Q363" s="178"/>
      <c r="R363" s="178"/>
      <c r="S363" s="178"/>
      <c r="T363" s="179"/>
      <c r="AT363" s="174" t="s">
        <v>173</v>
      </c>
      <c r="AU363" s="174" t="s">
        <v>82</v>
      </c>
      <c r="AV363" s="12" t="s">
        <v>82</v>
      </c>
      <c r="AW363" s="12" t="s">
        <v>36</v>
      </c>
      <c r="AX363" s="12" t="s">
        <v>80</v>
      </c>
      <c r="AY363" s="174" t="s">
        <v>149</v>
      </c>
    </row>
    <row r="364" spans="2:65" s="1" customFormat="1" ht="38.25" customHeight="1">
      <c r="B364" s="160"/>
      <c r="C364" s="161" t="s">
        <v>464</v>
      </c>
      <c r="D364" s="161" t="s">
        <v>151</v>
      </c>
      <c r="E364" s="162" t="s">
        <v>545</v>
      </c>
      <c r="F364" s="163" t="s">
        <v>546</v>
      </c>
      <c r="G364" s="164" t="s">
        <v>171</v>
      </c>
      <c r="H364" s="165">
        <v>1.1000000000000001</v>
      </c>
      <c r="I364" s="166"/>
      <c r="J364" s="166">
        <f>ROUND(I364*H364,2)</f>
        <v>0</v>
      </c>
      <c r="K364" s="163" t="s">
        <v>155</v>
      </c>
      <c r="L364" s="39"/>
      <c r="M364" s="167" t="s">
        <v>5</v>
      </c>
      <c r="N364" s="168" t="s">
        <v>44</v>
      </c>
      <c r="O364" s="169">
        <v>6.4000000000000001E-2</v>
      </c>
      <c r="P364" s="169">
        <f>O364*H364</f>
        <v>7.0400000000000004E-2</v>
      </c>
      <c r="Q364" s="169">
        <v>0</v>
      </c>
      <c r="R364" s="169">
        <f>Q364*H364</f>
        <v>0</v>
      </c>
      <c r="S364" s="169">
        <v>0</v>
      </c>
      <c r="T364" s="170">
        <f>S364*H364</f>
        <v>0</v>
      </c>
      <c r="AR364" s="25" t="s">
        <v>156</v>
      </c>
      <c r="AT364" s="25" t="s">
        <v>151</v>
      </c>
      <c r="AU364" s="25" t="s">
        <v>82</v>
      </c>
      <c r="AY364" s="25" t="s">
        <v>149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25" t="s">
        <v>80</v>
      </c>
      <c r="BK364" s="171">
        <f>ROUND(I364*H364,2)</f>
        <v>0</v>
      </c>
      <c r="BL364" s="25" t="s">
        <v>156</v>
      </c>
      <c r="BM364" s="25" t="s">
        <v>1163</v>
      </c>
    </row>
    <row r="365" spans="2:65" s="13" customFormat="1">
      <c r="B365" s="182"/>
      <c r="D365" s="173" t="s">
        <v>173</v>
      </c>
      <c r="E365" s="183" t="s">
        <v>5</v>
      </c>
      <c r="F365" s="184" t="s">
        <v>187</v>
      </c>
      <c r="H365" s="183" t="s">
        <v>5</v>
      </c>
      <c r="L365" s="182"/>
      <c r="M365" s="185"/>
      <c r="N365" s="186"/>
      <c r="O365" s="186"/>
      <c r="P365" s="186"/>
      <c r="Q365" s="186"/>
      <c r="R365" s="186"/>
      <c r="S365" s="186"/>
      <c r="T365" s="187"/>
      <c r="AT365" s="183" t="s">
        <v>173</v>
      </c>
      <c r="AU365" s="183" t="s">
        <v>82</v>
      </c>
      <c r="AV365" s="13" t="s">
        <v>80</v>
      </c>
      <c r="AW365" s="13" t="s">
        <v>36</v>
      </c>
      <c r="AX365" s="13" t="s">
        <v>73</v>
      </c>
      <c r="AY365" s="183" t="s">
        <v>149</v>
      </c>
    </row>
    <row r="366" spans="2:65" s="13" customFormat="1">
      <c r="B366" s="182"/>
      <c r="D366" s="173" t="s">
        <v>173</v>
      </c>
      <c r="E366" s="183" t="s">
        <v>5</v>
      </c>
      <c r="F366" s="184" t="s">
        <v>188</v>
      </c>
      <c r="H366" s="183" t="s">
        <v>5</v>
      </c>
      <c r="L366" s="182"/>
      <c r="M366" s="185"/>
      <c r="N366" s="186"/>
      <c r="O366" s="186"/>
      <c r="P366" s="186"/>
      <c r="Q366" s="186"/>
      <c r="R366" s="186"/>
      <c r="S366" s="186"/>
      <c r="T366" s="187"/>
      <c r="AT366" s="183" t="s">
        <v>173</v>
      </c>
      <c r="AU366" s="183" t="s">
        <v>82</v>
      </c>
      <c r="AV366" s="13" t="s">
        <v>80</v>
      </c>
      <c r="AW366" s="13" t="s">
        <v>36</v>
      </c>
      <c r="AX366" s="13" t="s">
        <v>73</v>
      </c>
      <c r="AY366" s="183" t="s">
        <v>149</v>
      </c>
    </row>
    <row r="367" spans="2:65" s="13" customFormat="1">
      <c r="B367" s="182"/>
      <c r="D367" s="173" t="s">
        <v>173</v>
      </c>
      <c r="E367" s="183" t="s">
        <v>5</v>
      </c>
      <c r="F367" s="184" t="s">
        <v>200</v>
      </c>
      <c r="H367" s="183" t="s">
        <v>5</v>
      </c>
      <c r="L367" s="182"/>
      <c r="M367" s="185"/>
      <c r="N367" s="186"/>
      <c r="O367" s="186"/>
      <c r="P367" s="186"/>
      <c r="Q367" s="186"/>
      <c r="R367" s="186"/>
      <c r="S367" s="186"/>
      <c r="T367" s="187"/>
      <c r="AT367" s="183" t="s">
        <v>173</v>
      </c>
      <c r="AU367" s="183" t="s">
        <v>82</v>
      </c>
      <c r="AV367" s="13" t="s">
        <v>80</v>
      </c>
      <c r="AW367" s="13" t="s">
        <v>36</v>
      </c>
      <c r="AX367" s="13" t="s">
        <v>73</v>
      </c>
      <c r="AY367" s="183" t="s">
        <v>149</v>
      </c>
    </row>
    <row r="368" spans="2:65" s="12" customFormat="1">
      <c r="B368" s="172"/>
      <c r="D368" s="173" t="s">
        <v>173</v>
      </c>
      <c r="E368" s="174" t="s">
        <v>5</v>
      </c>
      <c r="F368" s="175" t="s">
        <v>1035</v>
      </c>
      <c r="H368" s="176">
        <v>1.1000000000000001</v>
      </c>
      <c r="L368" s="172"/>
      <c r="M368" s="177"/>
      <c r="N368" s="178"/>
      <c r="O368" s="178"/>
      <c r="P368" s="178"/>
      <c r="Q368" s="178"/>
      <c r="R368" s="178"/>
      <c r="S368" s="178"/>
      <c r="T368" s="179"/>
      <c r="AT368" s="174" t="s">
        <v>173</v>
      </c>
      <c r="AU368" s="174" t="s">
        <v>82</v>
      </c>
      <c r="AV368" s="12" t="s">
        <v>82</v>
      </c>
      <c r="AW368" s="12" t="s">
        <v>36</v>
      </c>
      <c r="AX368" s="12" t="s">
        <v>80</v>
      </c>
      <c r="AY368" s="174" t="s">
        <v>149</v>
      </c>
    </row>
    <row r="369" spans="2:65" s="1" customFormat="1" ht="25.5" customHeight="1">
      <c r="B369" s="160"/>
      <c r="C369" s="161" t="s">
        <v>471</v>
      </c>
      <c r="D369" s="161" t="s">
        <v>151</v>
      </c>
      <c r="E369" s="162" t="s">
        <v>549</v>
      </c>
      <c r="F369" s="163" t="s">
        <v>550</v>
      </c>
      <c r="G369" s="164" t="s">
        <v>171</v>
      </c>
      <c r="H369" s="165">
        <v>124.355</v>
      </c>
      <c r="I369" s="166"/>
      <c r="J369" s="166">
        <f>ROUND(I369*H369,2)</f>
        <v>0</v>
      </c>
      <c r="K369" s="163" t="s">
        <v>155</v>
      </c>
      <c r="L369" s="39"/>
      <c r="M369" s="167" t="s">
        <v>5</v>
      </c>
      <c r="N369" s="168" t="s">
        <v>44</v>
      </c>
      <c r="O369" s="169">
        <v>2.7E-2</v>
      </c>
      <c r="P369" s="169">
        <f>O369*H369</f>
        <v>3.3575850000000003</v>
      </c>
      <c r="Q369" s="169">
        <v>0</v>
      </c>
      <c r="R369" s="169">
        <f>Q369*H369</f>
        <v>0</v>
      </c>
      <c r="S369" s="169">
        <v>0</v>
      </c>
      <c r="T369" s="170">
        <f>S369*H369</f>
        <v>0</v>
      </c>
      <c r="AR369" s="25" t="s">
        <v>156</v>
      </c>
      <c r="AT369" s="25" t="s">
        <v>151</v>
      </c>
      <c r="AU369" s="25" t="s">
        <v>82</v>
      </c>
      <c r="AY369" s="25" t="s">
        <v>149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25" t="s">
        <v>80</v>
      </c>
      <c r="BK369" s="171">
        <f>ROUND(I369*H369,2)</f>
        <v>0</v>
      </c>
      <c r="BL369" s="25" t="s">
        <v>156</v>
      </c>
      <c r="BM369" s="25" t="s">
        <v>1164</v>
      </c>
    </row>
    <row r="370" spans="2:65" s="13" customFormat="1">
      <c r="B370" s="182"/>
      <c r="D370" s="173" t="s">
        <v>173</v>
      </c>
      <c r="E370" s="183" t="s">
        <v>5</v>
      </c>
      <c r="F370" s="184" t="s">
        <v>187</v>
      </c>
      <c r="H370" s="183" t="s">
        <v>5</v>
      </c>
      <c r="L370" s="182"/>
      <c r="M370" s="185"/>
      <c r="N370" s="186"/>
      <c r="O370" s="186"/>
      <c r="P370" s="186"/>
      <c r="Q370" s="186"/>
      <c r="R370" s="186"/>
      <c r="S370" s="186"/>
      <c r="T370" s="187"/>
      <c r="AT370" s="183" t="s">
        <v>173</v>
      </c>
      <c r="AU370" s="183" t="s">
        <v>82</v>
      </c>
      <c r="AV370" s="13" t="s">
        <v>80</v>
      </c>
      <c r="AW370" s="13" t="s">
        <v>36</v>
      </c>
      <c r="AX370" s="13" t="s">
        <v>73</v>
      </c>
      <c r="AY370" s="183" t="s">
        <v>149</v>
      </c>
    </row>
    <row r="371" spans="2:65" s="13" customFormat="1">
      <c r="B371" s="182"/>
      <c r="D371" s="173" t="s">
        <v>173</v>
      </c>
      <c r="E371" s="183" t="s">
        <v>5</v>
      </c>
      <c r="F371" s="184" t="s">
        <v>188</v>
      </c>
      <c r="H371" s="183" t="s">
        <v>5</v>
      </c>
      <c r="L371" s="182"/>
      <c r="M371" s="185"/>
      <c r="N371" s="186"/>
      <c r="O371" s="186"/>
      <c r="P371" s="186"/>
      <c r="Q371" s="186"/>
      <c r="R371" s="186"/>
      <c r="S371" s="186"/>
      <c r="T371" s="187"/>
      <c r="AT371" s="183" t="s">
        <v>173</v>
      </c>
      <c r="AU371" s="183" t="s">
        <v>82</v>
      </c>
      <c r="AV371" s="13" t="s">
        <v>80</v>
      </c>
      <c r="AW371" s="13" t="s">
        <v>36</v>
      </c>
      <c r="AX371" s="13" t="s">
        <v>73</v>
      </c>
      <c r="AY371" s="183" t="s">
        <v>149</v>
      </c>
    </row>
    <row r="372" spans="2:65" s="13" customFormat="1">
      <c r="B372" s="182"/>
      <c r="D372" s="173" t="s">
        <v>173</v>
      </c>
      <c r="E372" s="183" t="s">
        <v>5</v>
      </c>
      <c r="F372" s="184" t="s">
        <v>200</v>
      </c>
      <c r="H372" s="183" t="s">
        <v>5</v>
      </c>
      <c r="L372" s="182"/>
      <c r="M372" s="185"/>
      <c r="N372" s="186"/>
      <c r="O372" s="186"/>
      <c r="P372" s="186"/>
      <c r="Q372" s="186"/>
      <c r="R372" s="186"/>
      <c r="S372" s="186"/>
      <c r="T372" s="187"/>
      <c r="AT372" s="183" t="s">
        <v>173</v>
      </c>
      <c r="AU372" s="183" t="s">
        <v>82</v>
      </c>
      <c r="AV372" s="13" t="s">
        <v>80</v>
      </c>
      <c r="AW372" s="13" t="s">
        <v>36</v>
      </c>
      <c r="AX372" s="13" t="s">
        <v>73</v>
      </c>
      <c r="AY372" s="183" t="s">
        <v>149</v>
      </c>
    </row>
    <row r="373" spans="2:65" s="12" customFormat="1">
      <c r="B373" s="172"/>
      <c r="D373" s="173" t="s">
        <v>173</v>
      </c>
      <c r="E373" s="174" t="s">
        <v>5</v>
      </c>
      <c r="F373" s="175" t="s">
        <v>1035</v>
      </c>
      <c r="H373" s="176">
        <v>1.1000000000000001</v>
      </c>
      <c r="L373" s="172"/>
      <c r="M373" s="177"/>
      <c r="N373" s="178"/>
      <c r="O373" s="178"/>
      <c r="P373" s="178"/>
      <c r="Q373" s="178"/>
      <c r="R373" s="178"/>
      <c r="S373" s="178"/>
      <c r="T373" s="179"/>
      <c r="AT373" s="174" t="s">
        <v>173</v>
      </c>
      <c r="AU373" s="174" t="s">
        <v>82</v>
      </c>
      <c r="AV373" s="12" t="s">
        <v>82</v>
      </c>
      <c r="AW373" s="12" t="s">
        <v>36</v>
      </c>
      <c r="AX373" s="12" t="s">
        <v>73</v>
      </c>
      <c r="AY373" s="174" t="s">
        <v>149</v>
      </c>
    </row>
    <row r="374" spans="2:65" s="12" customFormat="1">
      <c r="B374" s="172"/>
      <c r="D374" s="173" t="s">
        <v>173</v>
      </c>
      <c r="E374" s="174" t="s">
        <v>5</v>
      </c>
      <c r="F374" s="175" t="s">
        <v>1038</v>
      </c>
      <c r="H374" s="176">
        <v>103.455</v>
      </c>
      <c r="L374" s="172"/>
      <c r="M374" s="177"/>
      <c r="N374" s="178"/>
      <c r="O374" s="178"/>
      <c r="P374" s="178"/>
      <c r="Q374" s="178"/>
      <c r="R374" s="178"/>
      <c r="S374" s="178"/>
      <c r="T374" s="179"/>
      <c r="AT374" s="174" t="s">
        <v>173</v>
      </c>
      <c r="AU374" s="174" t="s">
        <v>82</v>
      </c>
      <c r="AV374" s="12" t="s">
        <v>82</v>
      </c>
      <c r="AW374" s="12" t="s">
        <v>36</v>
      </c>
      <c r="AX374" s="12" t="s">
        <v>73</v>
      </c>
      <c r="AY374" s="174" t="s">
        <v>149</v>
      </c>
    </row>
    <row r="375" spans="2:65" s="13" customFormat="1">
      <c r="B375" s="182"/>
      <c r="D375" s="173" t="s">
        <v>173</v>
      </c>
      <c r="E375" s="183" t="s">
        <v>5</v>
      </c>
      <c r="F375" s="184" t="s">
        <v>192</v>
      </c>
      <c r="H375" s="183" t="s">
        <v>5</v>
      </c>
      <c r="L375" s="182"/>
      <c r="M375" s="185"/>
      <c r="N375" s="186"/>
      <c r="O375" s="186"/>
      <c r="P375" s="186"/>
      <c r="Q375" s="186"/>
      <c r="R375" s="186"/>
      <c r="S375" s="186"/>
      <c r="T375" s="187"/>
      <c r="AT375" s="183" t="s">
        <v>173</v>
      </c>
      <c r="AU375" s="183" t="s">
        <v>82</v>
      </c>
      <c r="AV375" s="13" t="s">
        <v>80</v>
      </c>
      <c r="AW375" s="13" t="s">
        <v>36</v>
      </c>
      <c r="AX375" s="13" t="s">
        <v>73</v>
      </c>
      <c r="AY375" s="183" t="s">
        <v>149</v>
      </c>
    </row>
    <row r="376" spans="2:65" s="12" customFormat="1">
      <c r="B376" s="172"/>
      <c r="D376" s="173" t="s">
        <v>173</v>
      </c>
      <c r="E376" s="174" t="s">
        <v>5</v>
      </c>
      <c r="F376" s="175" t="s">
        <v>1040</v>
      </c>
      <c r="H376" s="176">
        <v>19.8</v>
      </c>
      <c r="L376" s="172"/>
      <c r="M376" s="177"/>
      <c r="N376" s="178"/>
      <c r="O376" s="178"/>
      <c r="P376" s="178"/>
      <c r="Q376" s="178"/>
      <c r="R376" s="178"/>
      <c r="S376" s="178"/>
      <c r="T376" s="179"/>
      <c r="AT376" s="174" t="s">
        <v>173</v>
      </c>
      <c r="AU376" s="174" t="s">
        <v>82</v>
      </c>
      <c r="AV376" s="12" t="s">
        <v>82</v>
      </c>
      <c r="AW376" s="12" t="s">
        <v>36</v>
      </c>
      <c r="AX376" s="12" t="s">
        <v>73</v>
      </c>
      <c r="AY376" s="174" t="s">
        <v>149</v>
      </c>
    </row>
    <row r="377" spans="2:65" s="14" customFormat="1">
      <c r="B377" s="188"/>
      <c r="D377" s="173" t="s">
        <v>173</v>
      </c>
      <c r="E377" s="189" t="s">
        <v>5</v>
      </c>
      <c r="F377" s="190" t="s">
        <v>194</v>
      </c>
      <c r="H377" s="191">
        <v>124.355</v>
      </c>
      <c r="L377" s="188"/>
      <c r="M377" s="192"/>
      <c r="N377" s="193"/>
      <c r="O377" s="193"/>
      <c r="P377" s="193"/>
      <c r="Q377" s="193"/>
      <c r="R377" s="193"/>
      <c r="S377" s="193"/>
      <c r="T377" s="194"/>
      <c r="AT377" s="189" t="s">
        <v>173</v>
      </c>
      <c r="AU377" s="189" t="s">
        <v>82</v>
      </c>
      <c r="AV377" s="14" t="s">
        <v>156</v>
      </c>
      <c r="AW377" s="14" t="s">
        <v>36</v>
      </c>
      <c r="AX377" s="14" t="s">
        <v>80</v>
      </c>
      <c r="AY377" s="189" t="s">
        <v>149</v>
      </c>
    </row>
    <row r="378" spans="2:65" s="1" customFormat="1" ht="25.5" customHeight="1">
      <c r="B378" s="160"/>
      <c r="C378" s="161" t="s">
        <v>476</v>
      </c>
      <c r="D378" s="161" t="s">
        <v>151</v>
      </c>
      <c r="E378" s="162" t="s">
        <v>553</v>
      </c>
      <c r="F378" s="163" t="s">
        <v>554</v>
      </c>
      <c r="G378" s="164" t="s">
        <v>171</v>
      </c>
      <c r="H378" s="165">
        <v>1.1000000000000001</v>
      </c>
      <c r="I378" s="166"/>
      <c r="J378" s="166">
        <f>ROUND(I378*H378,2)</f>
        <v>0</v>
      </c>
      <c r="K378" s="163" t="s">
        <v>155</v>
      </c>
      <c r="L378" s="39"/>
      <c r="M378" s="167" t="s">
        <v>5</v>
      </c>
      <c r="N378" s="168" t="s">
        <v>44</v>
      </c>
      <c r="O378" s="169">
        <v>4.0000000000000001E-3</v>
      </c>
      <c r="P378" s="169">
        <f>O378*H378</f>
        <v>4.4000000000000003E-3</v>
      </c>
      <c r="Q378" s="169">
        <v>0</v>
      </c>
      <c r="R378" s="169">
        <f>Q378*H378</f>
        <v>0</v>
      </c>
      <c r="S378" s="169">
        <v>0</v>
      </c>
      <c r="T378" s="170">
        <f>S378*H378</f>
        <v>0</v>
      </c>
      <c r="AR378" s="25" t="s">
        <v>156</v>
      </c>
      <c r="AT378" s="25" t="s">
        <v>151</v>
      </c>
      <c r="AU378" s="25" t="s">
        <v>82</v>
      </c>
      <c r="AY378" s="25" t="s">
        <v>149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25" t="s">
        <v>80</v>
      </c>
      <c r="BK378" s="171">
        <f>ROUND(I378*H378,2)</f>
        <v>0</v>
      </c>
      <c r="BL378" s="25" t="s">
        <v>156</v>
      </c>
      <c r="BM378" s="25" t="s">
        <v>1165</v>
      </c>
    </row>
    <row r="379" spans="2:65" s="13" customFormat="1">
      <c r="B379" s="182"/>
      <c r="D379" s="173" t="s">
        <v>173</v>
      </c>
      <c r="E379" s="183" t="s">
        <v>5</v>
      </c>
      <c r="F379" s="184" t="s">
        <v>187</v>
      </c>
      <c r="H379" s="183" t="s">
        <v>5</v>
      </c>
      <c r="L379" s="182"/>
      <c r="M379" s="185"/>
      <c r="N379" s="186"/>
      <c r="O379" s="186"/>
      <c r="P379" s="186"/>
      <c r="Q379" s="186"/>
      <c r="R379" s="186"/>
      <c r="S379" s="186"/>
      <c r="T379" s="187"/>
      <c r="AT379" s="183" t="s">
        <v>173</v>
      </c>
      <c r="AU379" s="183" t="s">
        <v>82</v>
      </c>
      <c r="AV379" s="13" t="s">
        <v>80</v>
      </c>
      <c r="AW379" s="13" t="s">
        <v>36</v>
      </c>
      <c r="AX379" s="13" t="s">
        <v>73</v>
      </c>
      <c r="AY379" s="183" t="s">
        <v>149</v>
      </c>
    </row>
    <row r="380" spans="2:65" s="13" customFormat="1">
      <c r="B380" s="182"/>
      <c r="D380" s="173" t="s">
        <v>173</v>
      </c>
      <c r="E380" s="183" t="s">
        <v>5</v>
      </c>
      <c r="F380" s="184" t="s">
        <v>188</v>
      </c>
      <c r="H380" s="183" t="s">
        <v>5</v>
      </c>
      <c r="L380" s="182"/>
      <c r="M380" s="185"/>
      <c r="N380" s="186"/>
      <c r="O380" s="186"/>
      <c r="P380" s="186"/>
      <c r="Q380" s="186"/>
      <c r="R380" s="186"/>
      <c r="S380" s="186"/>
      <c r="T380" s="187"/>
      <c r="AT380" s="183" t="s">
        <v>173</v>
      </c>
      <c r="AU380" s="183" t="s">
        <v>82</v>
      </c>
      <c r="AV380" s="13" t="s">
        <v>80</v>
      </c>
      <c r="AW380" s="13" t="s">
        <v>36</v>
      </c>
      <c r="AX380" s="13" t="s">
        <v>73</v>
      </c>
      <c r="AY380" s="183" t="s">
        <v>149</v>
      </c>
    </row>
    <row r="381" spans="2:65" s="13" customFormat="1">
      <c r="B381" s="182"/>
      <c r="D381" s="173" t="s">
        <v>173</v>
      </c>
      <c r="E381" s="183" t="s">
        <v>5</v>
      </c>
      <c r="F381" s="184" t="s">
        <v>200</v>
      </c>
      <c r="H381" s="183" t="s">
        <v>5</v>
      </c>
      <c r="L381" s="182"/>
      <c r="M381" s="185"/>
      <c r="N381" s="186"/>
      <c r="O381" s="186"/>
      <c r="P381" s="186"/>
      <c r="Q381" s="186"/>
      <c r="R381" s="186"/>
      <c r="S381" s="186"/>
      <c r="T381" s="187"/>
      <c r="AT381" s="183" t="s">
        <v>173</v>
      </c>
      <c r="AU381" s="183" t="s">
        <v>82</v>
      </c>
      <c r="AV381" s="13" t="s">
        <v>80</v>
      </c>
      <c r="AW381" s="13" t="s">
        <v>36</v>
      </c>
      <c r="AX381" s="13" t="s">
        <v>73</v>
      </c>
      <c r="AY381" s="183" t="s">
        <v>149</v>
      </c>
    </row>
    <row r="382" spans="2:65" s="12" customFormat="1">
      <c r="B382" s="172"/>
      <c r="D382" s="173" t="s">
        <v>173</v>
      </c>
      <c r="E382" s="174" t="s">
        <v>5</v>
      </c>
      <c r="F382" s="175" t="s">
        <v>1035</v>
      </c>
      <c r="H382" s="176">
        <v>1.1000000000000001</v>
      </c>
      <c r="L382" s="172"/>
      <c r="M382" s="177"/>
      <c r="N382" s="178"/>
      <c r="O382" s="178"/>
      <c r="P382" s="178"/>
      <c r="Q382" s="178"/>
      <c r="R382" s="178"/>
      <c r="S382" s="178"/>
      <c r="T382" s="179"/>
      <c r="AT382" s="174" t="s">
        <v>173</v>
      </c>
      <c r="AU382" s="174" t="s">
        <v>82</v>
      </c>
      <c r="AV382" s="12" t="s">
        <v>82</v>
      </c>
      <c r="AW382" s="12" t="s">
        <v>36</v>
      </c>
      <c r="AX382" s="12" t="s">
        <v>80</v>
      </c>
      <c r="AY382" s="174" t="s">
        <v>149</v>
      </c>
    </row>
    <row r="383" spans="2:65" s="1" customFormat="1" ht="25.5" customHeight="1">
      <c r="B383" s="160"/>
      <c r="C383" s="161" t="s">
        <v>482</v>
      </c>
      <c r="D383" s="161" t="s">
        <v>151</v>
      </c>
      <c r="E383" s="162" t="s">
        <v>557</v>
      </c>
      <c r="F383" s="163" t="s">
        <v>558</v>
      </c>
      <c r="G383" s="164" t="s">
        <v>171</v>
      </c>
      <c r="H383" s="165">
        <v>1.5</v>
      </c>
      <c r="I383" s="166"/>
      <c r="J383" s="166">
        <f>ROUND(I383*H383,2)</f>
        <v>0</v>
      </c>
      <c r="K383" s="163" t="s">
        <v>155</v>
      </c>
      <c r="L383" s="39"/>
      <c r="M383" s="167" t="s">
        <v>5</v>
      </c>
      <c r="N383" s="168" t="s">
        <v>44</v>
      </c>
      <c r="O383" s="169">
        <v>2E-3</v>
      </c>
      <c r="P383" s="169">
        <f>O383*H383</f>
        <v>3.0000000000000001E-3</v>
      </c>
      <c r="Q383" s="169">
        <v>0</v>
      </c>
      <c r="R383" s="169">
        <f>Q383*H383</f>
        <v>0</v>
      </c>
      <c r="S383" s="169">
        <v>0</v>
      </c>
      <c r="T383" s="170">
        <f>S383*H383</f>
        <v>0</v>
      </c>
      <c r="AR383" s="25" t="s">
        <v>156</v>
      </c>
      <c r="AT383" s="25" t="s">
        <v>151</v>
      </c>
      <c r="AU383" s="25" t="s">
        <v>82</v>
      </c>
      <c r="AY383" s="25" t="s">
        <v>149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25" t="s">
        <v>80</v>
      </c>
      <c r="BK383" s="171">
        <f>ROUND(I383*H383,2)</f>
        <v>0</v>
      </c>
      <c r="BL383" s="25" t="s">
        <v>156</v>
      </c>
      <c r="BM383" s="25" t="s">
        <v>1166</v>
      </c>
    </row>
    <row r="384" spans="2:65" s="13" customFormat="1">
      <c r="B384" s="182"/>
      <c r="D384" s="173" t="s">
        <v>173</v>
      </c>
      <c r="E384" s="183" t="s">
        <v>5</v>
      </c>
      <c r="F384" s="184" t="s">
        <v>187</v>
      </c>
      <c r="H384" s="183" t="s">
        <v>5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173</v>
      </c>
      <c r="AU384" s="183" t="s">
        <v>82</v>
      </c>
      <c r="AV384" s="13" t="s">
        <v>80</v>
      </c>
      <c r="AW384" s="13" t="s">
        <v>36</v>
      </c>
      <c r="AX384" s="13" t="s">
        <v>73</v>
      </c>
      <c r="AY384" s="183" t="s">
        <v>149</v>
      </c>
    </row>
    <row r="385" spans="2:65" s="13" customFormat="1">
      <c r="B385" s="182"/>
      <c r="D385" s="173" t="s">
        <v>173</v>
      </c>
      <c r="E385" s="183" t="s">
        <v>5</v>
      </c>
      <c r="F385" s="184" t="s">
        <v>188</v>
      </c>
      <c r="H385" s="183" t="s">
        <v>5</v>
      </c>
      <c r="L385" s="182"/>
      <c r="M385" s="185"/>
      <c r="N385" s="186"/>
      <c r="O385" s="186"/>
      <c r="P385" s="186"/>
      <c r="Q385" s="186"/>
      <c r="R385" s="186"/>
      <c r="S385" s="186"/>
      <c r="T385" s="187"/>
      <c r="AT385" s="183" t="s">
        <v>173</v>
      </c>
      <c r="AU385" s="183" t="s">
        <v>82</v>
      </c>
      <c r="AV385" s="13" t="s">
        <v>80</v>
      </c>
      <c r="AW385" s="13" t="s">
        <v>36</v>
      </c>
      <c r="AX385" s="13" t="s">
        <v>73</v>
      </c>
      <c r="AY385" s="183" t="s">
        <v>149</v>
      </c>
    </row>
    <row r="386" spans="2:65" s="13" customFormat="1">
      <c r="B386" s="182"/>
      <c r="D386" s="173" t="s">
        <v>173</v>
      </c>
      <c r="E386" s="183" t="s">
        <v>5</v>
      </c>
      <c r="F386" s="184" t="s">
        <v>200</v>
      </c>
      <c r="H386" s="183" t="s">
        <v>5</v>
      </c>
      <c r="L386" s="182"/>
      <c r="M386" s="185"/>
      <c r="N386" s="186"/>
      <c r="O386" s="186"/>
      <c r="P386" s="186"/>
      <c r="Q386" s="186"/>
      <c r="R386" s="186"/>
      <c r="S386" s="186"/>
      <c r="T386" s="187"/>
      <c r="AT386" s="183" t="s">
        <v>173</v>
      </c>
      <c r="AU386" s="183" t="s">
        <v>82</v>
      </c>
      <c r="AV386" s="13" t="s">
        <v>80</v>
      </c>
      <c r="AW386" s="13" t="s">
        <v>36</v>
      </c>
      <c r="AX386" s="13" t="s">
        <v>73</v>
      </c>
      <c r="AY386" s="183" t="s">
        <v>149</v>
      </c>
    </row>
    <row r="387" spans="2:65" s="12" customFormat="1">
      <c r="B387" s="172"/>
      <c r="D387" s="173" t="s">
        <v>173</v>
      </c>
      <c r="E387" s="174" t="s">
        <v>5</v>
      </c>
      <c r="F387" s="175" t="s">
        <v>1043</v>
      </c>
      <c r="H387" s="176">
        <v>1.5</v>
      </c>
      <c r="L387" s="172"/>
      <c r="M387" s="177"/>
      <c r="N387" s="178"/>
      <c r="O387" s="178"/>
      <c r="P387" s="178"/>
      <c r="Q387" s="178"/>
      <c r="R387" s="178"/>
      <c r="S387" s="178"/>
      <c r="T387" s="179"/>
      <c r="AT387" s="174" t="s">
        <v>173</v>
      </c>
      <c r="AU387" s="174" t="s">
        <v>82</v>
      </c>
      <c r="AV387" s="12" t="s">
        <v>82</v>
      </c>
      <c r="AW387" s="12" t="s">
        <v>36</v>
      </c>
      <c r="AX387" s="12" t="s">
        <v>80</v>
      </c>
      <c r="AY387" s="174" t="s">
        <v>149</v>
      </c>
    </row>
    <row r="388" spans="2:65" s="1" customFormat="1" ht="38.25" customHeight="1">
      <c r="B388" s="160"/>
      <c r="C388" s="161" t="s">
        <v>487</v>
      </c>
      <c r="D388" s="161" t="s">
        <v>151</v>
      </c>
      <c r="E388" s="162" t="s">
        <v>561</v>
      </c>
      <c r="F388" s="163" t="s">
        <v>562</v>
      </c>
      <c r="G388" s="164" t="s">
        <v>171</v>
      </c>
      <c r="H388" s="165">
        <v>1.5</v>
      </c>
      <c r="I388" s="166"/>
      <c r="J388" s="166">
        <f>ROUND(I388*H388,2)</f>
        <v>0</v>
      </c>
      <c r="K388" s="163" t="s">
        <v>155</v>
      </c>
      <c r="L388" s="39"/>
      <c r="M388" s="167" t="s">
        <v>5</v>
      </c>
      <c r="N388" s="168" t="s">
        <v>44</v>
      </c>
      <c r="O388" s="169">
        <v>6.6000000000000003E-2</v>
      </c>
      <c r="P388" s="169">
        <f>O388*H388</f>
        <v>9.9000000000000005E-2</v>
      </c>
      <c r="Q388" s="169">
        <v>0</v>
      </c>
      <c r="R388" s="169">
        <f>Q388*H388</f>
        <v>0</v>
      </c>
      <c r="S388" s="169">
        <v>0</v>
      </c>
      <c r="T388" s="170">
        <f>S388*H388</f>
        <v>0</v>
      </c>
      <c r="AR388" s="25" t="s">
        <v>156</v>
      </c>
      <c r="AT388" s="25" t="s">
        <v>151</v>
      </c>
      <c r="AU388" s="25" t="s">
        <v>82</v>
      </c>
      <c r="AY388" s="25" t="s">
        <v>149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25" t="s">
        <v>80</v>
      </c>
      <c r="BK388" s="171">
        <f>ROUND(I388*H388,2)</f>
        <v>0</v>
      </c>
      <c r="BL388" s="25" t="s">
        <v>156</v>
      </c>
      <c r="BM388" s="25" t="s">
        <v>1167</v>
      </c>
    </row>
    <row r="389" spans="2:65" s="13" customFormat="1">
      <c r="B389" s="182"/>
      <c r="D389" s="173" t="s">
        <v>173</v>
      </c>
      <c r="E389" s="183" t="s">
        <v>5</v>
      </c>
      <c r="F389" s="184" t="s">
        <v>187</v>
      </c>
      <c r="H389" s="183" t="s">
        <v>5</v>
      </c>
      <c r="L389" s="182"/>
      <c r="M389" s="185"/>
      <c r="N389" s="186"/>
      <c r="O389" s="186"/>
      <c r="P389" s="186"/>
      <c r="Q389" s="186"/>
      <c r="R389" s="186"/>
      <c r="S389" s="186"/>
      <c r="T389" s="187"/>
      <c r="AT389" s="183" t="s">
        <v>173</v>
      </c>
      <c r="AU389" s="183" t="s">
        <v>82</v>
      </c>
      <c r="AV389" s="13" t="s">
        <v>80</v>
      </c>
      <c r="AW389" s="13" t="s">
        <v>36</v>
      </c>
      <c r="AX389" s="13" t="s">
        <v>73</v>
      </c>
      <c r="AY389" s="183" t="s">
        <v>149</v>
      </c>
    </row>
    <row r="390" spans="2:65" s="13" customFormat="1">
      <c r="B390" s="182"/>
      <c r="D390" s="173" t="s">
        <v>173</v>
      </c>
      <c r="E390" s="183" t="s">
        <v>5</v>
      </c>
      <c r="F390" s="184" t="s">
        <v>188</v>
      </c>
      <c r="H390" s="183" t="s">
        <v>5</v>
      </c>
      <c r="L390" s="182"/>
      <c r="M390" s="185"/>
      <c r="N390" s="186"/>
      <c r="O390" s="186"/>
      <c r="P390" s="186"/>
      <c r="Q390" s="186"/>
      <c r="R390" s="186"/>
      <c r="S390" s="186"/>
      <c r="T390" s="187"/>
      <c r="AT390" s="183" t="s">
        <v>173</v>
      </c>
      <c r="AU390" s="183" t="s">
        <v>82</v>
      </c>
      <c r="AV390" s="13" t="s">
        <v>80</v>
      </c>
      <c r="AW390" s="13" t="s">
        <v>36</v>
      </c>
      <c r="AX390" s="13" t="s">
        <v>73</v>
      </c>
      <c r="AY390" s="183" t="s">
        <v>149</v>
      </c>
    </row>
    <row r="391" spans="2:65" s="13" customFormat="1">
      <c r="B391" s="182"/>
      <c r="D391" s="173" t="s">
        <v>173</v>
      </c>
      <c r="E391" s="183" t="s">
        <v>5</v>
      </c>
      <c r="F391" s="184" t="s">
        <v>200</v>
      </c>
      <c r="H391" s="183" t="s">
        <v>5</v>
      </c>
      <c r="L391" s="182"/>
      <c r="M391" s="185"/>
      <c r="N391" s="186"/>
      <c r="O391" s="186"/>
      <c r="P391" s="186"/>
      <c r="Q391" s="186"/>
      <c r="R391" s="186"/>
      <c r="S391" s="186"/>
      <c r="T391" s="187"/>
      <c r="AT391" s="183" t="s">
        <v>173</v>
      </c>
      <c r="AU391" s="183" t="s">
        <v>82</v>
      </c>
      <c r="AV391" s="13" t="s">
        <v>80</v>
      </c>
      <c r="AW391" s="13" t="s">
        <v>36</v>
      </c>
      <c r="AX391" s="13" t="s">
        <v>73</v>
      </c>
      <c r="AY391" s="183" t="s">
        <v>149</v>
      </c>
    </row>
    <row r="392" spans="2:65" s="12" customFormat="1">
      <c r="B392" s="172"/>
      <c r="D392" s="173" t="s">
        <v>173</v>
      </c>
      <c r="E392" s="174" t="s">
        <v>5</v>
      </c>
      <c r="F392" s="175" t="s">
        <v>1043</v>
      </c>
      <c r="H392" s="176">
        <v>1.5</v>
      </c>
      <c r="L392" s="172"/>
      <c r="M392" s="177"/>
      <c r="N392" s="178"/>
      <c r="O392" s="178"/>
      <c r="P392" s="178"/>
      <c r="Q392" s="178"/>
      <c r="R392" s="178"/>
      <c r="S392" s="178"/>
      <c r="T392" s="179"/>
      <c r="AT392" s="174" t="s">
        <v>173</v>
      </c>
      <c r="AU392" s="174" t="s">
        <v>82</v>
      </c>
      <c r="AV392" s="12" t="s">
        <v>82</v>
      </c>
      <c r="AW392" s="12" t="s">
        <v>36</v>
      </c>
      <c r="AX392" s="12" t="s">
        <v>80</v>
      </c>
      <c r="AY392" s="174" t="s">
        <v>149</v>
      </c>
    </row>
    <row r="393" spans="2:65" s="11" customFormat="1" ht="29.85" customHeight="1">
      <c r="B393" s="148"/>
      <c r="D393" s="149" t="s">
        <v>72</v>
      </c>
      <c r="E393" s="158" t="s">
        <v>195</v>
      </c>
      <c r="F393" s="158" t="s">
        <v>574</v>
      </c>
      <c r="J393" s="159">
        <f>BK393</f>
        <v>0</v>
      </c>
      <c r="L393" s="148"/>
      <c r="M393" s="152"/>
      <c r="N393" s="153"/>
      <c r="O393" s="153"/>
      <c r="P393" s="154">
        <f>SUM(P394:P428)</f>
        <v>127.76860000000002</v>
      </c>
      <c r="Q393" s="153"/>
      <c r="R393" s="154">
        <f>SUM(R394:R428)</f>
        <v>14.238182249999999</v>
      </c>
      <c r="S393" s="153"/>
      <c r="T393" s="155">
        <f>SUM(T394:T428)</f>
        <v>0</v>
      </c>
      <c r="AR393" s="149" t="s">
        <v>80</v>
      </c>
      <c r="AT393" s="156" t="s">
        <v>72</v>
      </c>
      <c r="AU393" s="156" t="s">
        <v>80</v>
      </c>
      <c r="AY393" s="149" t="s">
        <v>149</v>
      </c>
      <c r="BK393" s="157">
        <f>SUM(BK394:BK428)</f>
        <v>0</v>
      </c>
    </row>
    <row r="394" spans="2:65" s="1" customFormat="1" ht="25.5" customHeight="1">
      <c r="B394" s="160"/>
      <c r="C394" s="161" t="s">
        <v>493</v>
      </c>
      <c r="D394" s="161" t="s">
        <v>151</v>
      </c>
      <c r="E394" s="162" t="s">
        <v>576</v>
      </c>
      <c r="F394" s="163" t="s">
        <v>577</v>
      </c>
      <c r="G394" s="164" t="s">
        <v>219</v>
      </c>
      <c r="H394" s="165">
        <v>27</v>
      </c>
      <c r="I394" s="166"/>
      <c r="J394" s="166">
        <f>ROUND(I394*H394,2)</f>
        <v>0</v>
      </c>
      <c r="K394" s="163" t="s">
        <v>155</v>
      </c>
      <c r="L394" s="39"/>
      <c r="M394" s="167" t="s">
        <v>5</v>
      </c>
      <c r="N394" s="168" t="s">
        <v>44</v>
      </c>
      <c r="O394" s="169">
        <v>0.29199999999999998</v>
      </c>
      <c r="P394" s="169">
        <f>O394*H394</f>
        <v>7.8839999999999995</v>
      </c>
      <c r="Q394" s="169">
        <v>1.0000000000000001E-5</v>
      </c>
      <c r="R394" s="169">
        <f>Q394*H394</f>
        <v>2.7E-4</v>
      </c>
      <c r="S394" s="169">
        <v>0</v>
      </c>
      <c r="T394" s="170">
        <f>S394*H394</f>
        <v>0</v>
      </c>
      <c r="AR394" s="25" t="s">
        <v>156</v>
      </c>
      <c r="AT394" s="25" t="s">
        <v>151</v>
      </c>
      <c r="AU394" s="25" t="s">
        <v>82</v>
      </c>
      <c r="AY394" s="25" t="s">
        <v>149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25" t="s">
        <v>80</v>
      </c>
      <c r="BK394" s="171">
        <f>ROUND(I394*H394,2)</f>
        <v>0</v>
      </c>
      <c r="BL394" s="25" t="s">
        <v>156</v>
      </c>
      <c r="BM394" s="25" t="s">
        <v>1168</v>
      </c>
    </row>
    <row r="395" spans="2:65" s="1" customFormat="1" ht="16.5" customHeight="1">
      <c r="B395" s="160"/>
      <c r="C395" s="202" t="s">
        <v>497</v>
      </c>
      <c r="D395" s="202" t="s">
        <v>415</v>
      </c>
      <c r="E395" s="203" t="s">
        <v>580</v>
      </c>
      <c r="F395" s="204" t="s">
        <v>581</v>
      </c>
      <c r="G395" s="205" t="s">
        <v>219</v>
      </c>
      <c r="H395" s="206">
        <v>27</v>
      </c>
      <c r="I395" s="207"/>
      <c r="J395" s="207">
        <f>ROUND(I395*H395,2)</f>
        <v>0</v>
      </c>
      <c r="K395" s="204" t="s">
        <v>155</v>
      </c>
      <c r="L395" s="208"/>
      <c r="M395" s="209" t="s">
        <v>5</v>
      </c>
      <c r="N395" s="210" t="s">
        <v>44</v>
      </c>
      <c r="O395" s="169">
        <v>0</v>
      </c>
      <c r="P395" s="169">
        <f>O395*H395</f>
        <v>0</v>
      </c>
      <c r="Q395" s="169">
        <v>2.1800000000000001E-3</v>
      </c>
      <c r="R395" s="169">
        <f>Q395*H395</f>
        <v>5.8860000000000003E-2</v>
      </c>
      <c r="S395" s="169">
        <v>0</v>
      </c>
      <c r="T395" s="170">
        <f>S395*H395</f>
        <v>0</v>
      </c>
      <c r="AR395" s="25" t="s">
        <v>195</v>
      </c>
      <c r="AT395" s="25" t="s">
        <v>415</v>
      </c>
      <c r="AU395" s="25" t="s">
        <v>82</v>
      </c>
      <c r="AY395" s="25" t="s">
        <v>149</v>
      </c>
      <c r="BE395" s="171">
        <f>IF(N395="základní",J395,0)</f>
        <v>0</v>
      </c>
      <c r="BF395" s="171">
        <f>IF(N395="snížená",J395,0)</f>
        <v>0</v>
      </c>
      <c r="BG395" s="171">
        <f>IF(N395="zákl. přenesená",J395,0)</f>
        <v>0</v>
      </c>
      <c r="BH395" s="171">
        <f>IF(N395="sníž. přenesená",J395,0)</f>
        <v>0</v>
      </c>
      <c r="BI395" s="171">
        <f>IF(N395="nulová",J395,0)</f>
        <v>0</v>
      </c>
      <c r="BJ395" s="25" t="s">
        <v>80</v>
      </c>
      <c r="BK395" s="171">
        <f>ROUND(I395*H395,2)</f>
        <v>0</v>
      </c>
      <c r="BL395" s="25" t="s">
        <v>156</v>
      </c>
      <c r="BM395" s="25" t="s">
        <v>1169</v>
      </c>
    </row>
    <row r="396" spans="2:65" s="1" customFormat="1" ht="25.5" customHeight="1">
      <c r="B396" s="160"/>
      <c r="C396" s="161" t="s">
        <v>501</v>
      </c>
      <c r="D396" s="161" t="s">
        <v>151</v>
      </c>
      <c r="E396" s="162" t="s">
        <v>592</v>
      </c>
      <c r="F396" s="163" t="s">
        <v>593</v>
      </c>
      <c r="G396" s="164" t="s">
        <v>219</v>
      </c>
      <c r="H396" s="165">
        <v>138.30000000000001</v>
      </c>
      <c r="I396" s="166"/>
      <c r="J396" s="166">
        <f>ROUND(I396*H396,2)</f>
        <v>0</v>
      </c>
      <c r="K396" s="163" t="s">
        <v>155</v>
      </c>
      <c r="L396" s="39"/>
      <c r="M396" s="167" t="s">
        <v>5</v>
      </c>
      <c r="N396" s="168" t="s">
        <v>44</v>
      </c>
      <c r="O396" s="169">
        <v>0.46200000000000002</v>
      </c>
      <c r="P396" s="169">
        <f>O396*H396</f>
        <v>63.894600000000011</v>
      </c>
      <c r="Q396" s="169">
        <v>2.0000000000000002E-5</v>
      </c>
      <c r="R396" s="169">
        <f>Q396*H396</f>
        <v>2.7660000000000007E-3</v>
      </c>
      <c r="S396" s="169">
        <v>0</v>
      </c>
      <c r="T396" s="170">
        <f>S396*H396</f>
        <v>0</v>
      </c>
      <c r="AR396" s="25" t="s">
        <v>156</v>
      </c>
      <c r="AT396" s="25" t="s">
        <v>151</v>
      </c>
      <c r="AU396" s="25" t="s">
        <v>82</v>
      </c>
      <c r="AY396" s="25" t="s">
        <v>149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25" t="s">
        <v>80</v>
      </c>
      <c r="BK396" s="171">
        <f>ROUND(I396*H396,2)</f>
        <v>0</v>
      </c>
      <c r="BL396" s="25" t="s">
        <v>156</v>
      </c>
      <c r="BM396" s="25" t="s">
        <v>1170</v>
      </c>
    </row>
    <row r="397" spans="2:65" s="1" customFormat="1" ht="16.5" customHeight="1">
      <c r="B397" s="160"/>
      <c r="C397" s="202" t="s">
        <v>505</v>
      </c>
      <c r="D397" s="202" t="s">
        <v>415</v>
      </c>
      <c r="E397" s="203" t="s">
        <v>596</v>
      </c>
      <c r="F397" s="204" t="s">
        <v>597</v>
      </c>
      <c r="G397" s="205" t="s">
        <v>219</v>
      </c>
      <c r="H397" s="206">
        <v>140.375</v>
      </c>
      <c r="I397" s="207"/>
      <c r="J397" s="207">
        <f>ROUND(I397*H397,2)</f>
        <v>0</v>
      </c>
      <c r="K397" s="204" t="s">
        <v>155</v>
      </c>
      <c r="L397" s="208"/>
      <c r="M397" s="209" t="s">
        <v>5</v>
      </c>
      <c r="N397" s="210" t="s">
        <v>44</v>
      </c>
      <c r="O397" s="169">
        <v>0</v>
      </c>
      <c r="P397" s="169">
        <f>O397*H397</f>
        <v>0</v>
      </c>
      <c r="Q397" s="169">
        <v>6.3899999999999998E-3</v>
      </c>
      <c r="R397" s="169">
        <f>Q397*H397</f>
        <v>0.89699624999999994</v>
      </c>
      <c r="S397" s="169">
        <v>0</v>
      </c>
      <c r="T397" s="170">
        <f>S397*H397</f>
        <v>0</v>
      </c>
      <c r="AR397" s="25" t="s">
        <v>195</v>
      </c>
      <c r="AT397" s="25" t="s">
        <v>415</v>
      </c>
      <c r="AU397" s="25" t="s">
        <v>82</v>
      </c>
      <c r="AY397" s="25" t="s">
        <v>149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25" t="s">
        <v>80</v>
      </c>
      <c r="BK397" s="171">
        <f>ROUND(I397*H397,2)</f>
        <v>0</v>
      </c>
      <c r="BL397" s="25" t="s">
        <v>156</v>
      </c>
      <c r="BM397" s="25" t="s">
        <v>1171</v>
      </c>
    </row>
    <row r="398" spans="2:65" s="1" customFormat="1" ht="27">
      <c r="B398" s="39"/>
      <c r="D398" s="173" t="s">
        <v>179</v>
      </c>
      <c r="F398" s="180" t="s">
        <v>599</v>
      </c>
      <c r="L398" s="39"/>
      <c r="M398" s="181"/>
      <c r="N398" s="40"/>
      <c r="O398" s="40"/>
      <c r="P398" s="40"/>
      <c r="Q398" s="40"/>
      <c r="R398" s="40"/>
      <c r="S398" s="40"/>
      <c r="T398" s="68"/>
      <c r="AT398" s="25" t="s">
        <v>179</v>
      </c>
      <c r="AU398" s="25" t="s">
        <v>82</v>
      </c>
    </row>
    <row r="399" spans="2:65" s="12" customFormat="1">
      <c r="B399" s="172"/>
      <c r="D399" s="173" t="s">
        <v>173</v>
      </c>
      <c r="F399" s="175" t="s">
        <v>1172</v>
      </c>
      <c r="H399" s="176">
        <v>140.375</v>
      </c>
      <c r="L399" s="172"/>
      <c r="M399" s="177"/>
      <c r="N399" s="178"/>
      <c r="O399" s="178"/>
      <c r="P399" s="178"/>
      <c r="Q399" s="178"/>
      <c r="R399" s="178"/>
      <c r="S399" s="178"/>
      <c r="T399" s="179"/>
      <c r="AT399" s="174" t="s">
        <v>173</v>
      </c>
      <c r="AU399" s="174" t="s">
        <v>82</v>
      </c>
      <c r="AV399" s="12" t="s">
        <v>82</v>
      </c>
      <c r="AW399" s="12" t="s">
        <v>6</v>
      </c>
      <c r="AX399" s="12" t="s">
        <v>80</v>
      </c>
      <c r="AY399" s="174" t="s">
        <v>149</v>
      </c>
    </row>
    <row r="400" spans="2:65" s="1" customFormat="1" ht="25.5" customHeight="1">
      <c r="B400" s="160"/>
      <c r="C400" s="161" t="s">
        <v>509</v>
      </c>
      <c r="D400" s="161" t="s">
        <v>151</v>
      </c>
      <c r="E400" s="162" t="s">
        <v>602</v>
      </c>
      <c r="F400" s="163" t="s">
        <v>603</v>
      </c>
      <c r="G400" s="164" t="s">
        <v>154</v>
      </c>
      <c r="H400" s="165">
        <v>4</v>
      </c>
      <c r="I400" s="166"/>
      <c r="J400" s="166">
        <f t="shared" ref="J400:J406" si="0">ROUND(I400*H400,2)</f>
        <v>0</v>
      </c>
      <c r="K400" s="163" t="s">
        <v>5</v>
      </c>
      <c r="L400" s="39"/>
      <c r="M400" s="167" t="s">
        <v>5</v>
      </c>
      <c r="N400" s="168" t="s">
        <v>44</v>
      </c>
      <c r="O400" s="169">
        <v>0.7</v>
      </c>
      <c r="P400" s="169">
        <f t="shared" ref="P400:P406" si="1">O400*H400</f>
        <v>2.8</v>
      </c>
      <c r="Q400" s="169">
        <v>8.0000000000000007E-5</v>
      </c>
      <c r="R400" s="169">
        <f t="shared" ref="R400:R406" si="2">Q400*H400</f>
        <v>3.2000000000000003E-4</v>
      </c>
      <c r="S400" s="169">
        <v>0</v>
      </c>
      <c r="T400" s="170">
        <f t="shared" ref="T400:T406" si="3">S400*H400</f>
        <v>0</v>
      </c>
      <c r="AR400" s="25" t="s">
        <v>156</v>
      </c>
      <c r="AT400" s="25" t="s">
        <v>151</v>
      </c>
      <c r="AU400" s="25" t="s">
        <v>82</v>
      </c>
      <c r="AY400" s="25" t="s">
        <v>149</v>
      </c>
      <c r="BE400" s="171">
        <f t="shared" ref="BE400:BE406" si="4">IF(N400="základní",J400,0)</f>
        <v>0</v>
      </c>
      <c r="BF400" s="171">
        <f t="shared" ref="BF400:BF406" si="5">IF(N400="snížená",J400,0)</f>
        <v>0</v>
      </c>
      <c r="BG400" s="171">
        <f t="shared" ref="BG400:BG406" si="6">IF(N400="zákl. přenesená",J400,0)</f>
        <v>0</v>
      </c>
      <c r="BH400" s="171">
        <f t="shared" ref="BH400:BH406" si="7">IF(N400="sníž. přenesená",J400,0)</f>
        <v>0</v>
      </c>
      <c r="BI400" s="171">
        <f t="shared" ref="BI400:BI406" si="8">IF(N400="nulová",J400,0)</f>
        <v>0</v>
      </c>
      <c r="BJ400" s="25" t="s">
        <v>80</v>
      </c>
      <c r="BK400" s="171">
        <f t="shared" ref="BK400:BK406" si="9">ROUND(I400*H400,2)</f>
        <v>0</v>
      </c>
      <c r="BL400" s="25" t="s">
        <v>156</v>
      </c>
      <c r="BM400" s="25" t="s">
        <v>1173</v>
      </c>
    </row>
    <row r="401" spans="2:65" s="1" customFormat="1" ht="16.5" customHeight="1">
      <c r="B401" s="160"/>
      <c r="C401" s="202" t="s">
        <v>514</v>
      </c>
      <c r="D401" s="202" t="s">
        <v>415</v>
      </c>
      <c r="E401" s="203" t="s">
        <v>606</v>
      </c>
      <c r="F401" s="204" t="s">
        <v>607</v>
      </c>
      <c r="G401" s="205" t="s">
        <v>154</v>
      </c>
      <c r="H401" s="206">
        <v>4</v>
      </c>
      <c r="I401" s="207"/>
      <c r="J401" s="207">
        <f t="shared" si="0"/>
        <v>0</v>
      </c>
      <c r="K401" s="204" t="s">
        <v>155</v>
      </c>
      <c r="L401" s="208"/>
      <c r="M401" s="209" t="s">
        <v>5</v>
      </c>
      <c r="N401" s="210" t="s">
        <v>44</v>
      </c>
      <c r="O401" s="169">
        <v>0</v>
      </c>
      <c r="P401" s="169">
        <f t="shared" si="1"/>
        <v>0</v>
      </c>
      <c r="Q401" s="169">
        <v>6.2E-4</v>
      </c>
      <c r="R401" s="169">
        <f t="shared" si="2"/>
        <v>2.48E-3</v>
      </c>
      <c r="S401" s="169">
        <v>0</v>
      </c>
      <c r="T401" s="170">
        <f t="shared" si="3"/>
        <v>0</v>
      </c>
      <c r="AR401" s="25" t="s">
        <v>195</v>
      </c>
      <c r="AT401" s="25" t="s">
        <v>415</v>
      </c>
      <c r="AU401" s="25" t="s">
        <v>82</v>
      </c>
      <c r="AY401" s="25" t="s">
        <v>149</v>
      </c>
      <c r="BE401" s="171">
        <f t="shared" si="4"/>
        <v>0</v>
      </c>
      <c r="BF401" s="171">
        <f t="shared" si="5"/>
        <v>0</v>
      </c>
      <c r="BG401" s="171">
        <f t="shared" si="6"/>
        <v>0</v>
      </c>
      <c r="BH401" s="171">
        <f t="shared" si="7"/>
        <v>0</v>
      </c>
      <c r="BI401" s="171">
        <f t="shared" si="8"/>
        <v>0</v>
      </c>
      <c r="BJ401" s="25" t="s">
        <v>80</v>
      </c>
      <c r="BK401" s="171">
        <f t="shared" si="9"/>
        <v>0</v>
      </c>
      <c r="BL401" s="25" t="s">
        <v>156</v>
      </c>
      <c r="BM401" s="25" t="s">
        <v>1174</v>
      </c>
    </row>
    <row r="402" spans="2:65" s="1" customFormat="1" ht="25.5" customHeight="1">
      <c r="B402" s="160"/>
      <c r="C402" s="161" t="s">
        <v>520</v>
      </c>
      <c r="D402" s="161" t="s">
        <v>151</v>
      </c>
      <c r="E402" s="162" t="s">
        <v>610</v>
      </c>
      <c r="F402" s="163" t="s">
        <v>611</v>
      </c>
      <c r="G402" s="164" t="s">
        <v>154</v>
      </c>
      <c r="H402" s="165">
        <v>5</v>
      </c>
      <c r="I402" s="166"/>
      <c r="J402" s="166">
        <f t="shared" si="0"/>
        <v>0</v>
      </c>
      <c r="K402" s="163" t="s">
        <v>155</v>
      </c>
      <c r="L402" s="39"/>
      <c r="M402" s="167" t="s">
        <v>5</v>
      </c>
      <c r="N402" s="168" t="s">
        <v>44</v>
      </c>
      <c r="O402" s="169">
        <v>0.68300000000000005</v>
      </c>
      <c r="P402" s="169">
        <f t="shared" si="1"/>
        <v>3.415</v>
      </c>
      <c r="Q402" s="169">
        <v>0</v>
      </c>
      <c r="R402" s="169">
        <f t="shared" si="2"/>
        <v>0</v>
      </c>
      <c r="S402" s="169">
        <v>0</v>
      </c>
      <c r="T402" s="170">
        <f t="shared" si="3"/>
        <v>0</v>
      </c>
      <c r="AR402" s="25" t="s">
        <v>156</v>
      </c>
      <c r="AT402" s="25" t="s">
        <v>151</v>
      </c>
      <c r="AU402" s="25" t="s">
        <v>82</v>
      </c>
      <c r="AY402" s="25" t="s">
        <v>149</v>
      </c>
      <c r="BE402" s="171">
        <f t="shared" si="4"/>
        <v>0</v>
      </c>
      <c r="BF402" s="171">
        <f t="shared" si="5"/>
        <v>0</v>
      </c>
      <c r="BG402" s="171">
        <f t="shared" si="6"/>
        <v>0</v>
      </c>
      <c r="BH402" s="171">
        <f t="shared" si="7"/>
        <v>0</v>
      </c>
      <c r="BI402" s="171">
        <f t="shared" si="8"/>
        <v>0</v>
      </c>
      <c r="BJ402" s="25" t="s">
        <v>80</v>
      </c>
      <c r="BK402" s="171">
        <f t="shared" si="9"/>
        <v>0</v>
      </c>
      <c r="BL402" s="25" t="s">
        <v>156</v>
      </c>
      <c r="BM402" s="25" t="s">
        <v>1175</v>
      </c>
    </row>
    <row r="403" spans="2:65" s="1" customFormat="1" ht="16.5" customHeight="1">
      <c r="B403" s="160"/>
      <c r="C403" s="202" t="s">
        <v>527</v>
      </c>
      <c r="D403" s="202" t="s">
        <v>415</v>
      </c>
      <c r="E403" s="203" t="s">
        <v>614</v>
      </c>
      <c r="F403" s="204" t="s">
        <v>615</v>
      </c>
      <c r="G403" s="205" t="s">
        <v>154</v>
      </c>
      <c r="H403" s="206">
        <v>5</v>
      </c>
      <c r="I403" s="207"/>
      <c r="J403" s="207">
        <f t="shared" si="0"/>
        <v>0</v>
      </c>
      <c r="K403" s="204" t="s">
        <v>5</v>
      </c>
      <c r="L403" s="208"/>
      <c r="M403" s="209" t="s">
        <v>5</v>
      </c>
      <c r="N403" s="210" t="s">
        <v>44</v>
      </c>
      <c r="O403" s="169">
        <v>0</v>
      </c>
      <c r="P403" s="169">
        <f t="shared" si="1"/>
        <v>0</v>
      </c>
      <c r="Q403" s="169">
        <v>6.4000000000000003E-3</v>
      </c>
      <c r="R403" s="169">
        <f t="shared" si="2"/>
        <v>3.2000000000000001E-2</v>
      </c>
      <c r="S403" s="169">
        <v>0</v>
      </c>
      <c r="T403" s="170">
        <f t="shared" si="3"/>
        <v>0</v>
      </c>
      <c r="AR403" s="25" t="s">
        <v>195</v>
      </c>
      <c r="AT403" s="25" t="s">
        <v>415</v>
      </c>
      <c r="AU403" s="25" t="s">
        <v>82</v>
      </c>
      <c r="AY403" s="25" t="s">
        <v>149</v>
      </c>
      <c r="BE403" s="171">
        <f t="shared" si="4"/>
        <v>0</v>
      </c>
      <c r="BF403" s="171">
        <f t="shared" si="5"/>
        <v>0</v>
      </c>
      <c r="BG403" s="171">
        <f t="shared" si="6"/>
        <v>0</v>
      </c>
      <c r="BH403" s="171">
        <f t="shared" si="7"/>
        <v>0</v>
      </c>
      <c r="BI403" s="171">
        <f t="shared" si="8"/>
        <v>0</v>
      </c>
      <c r="BJ403" s="25" t="s">
        <v>80</v>
      </c>
      <c r="BK403" s="171">
        <f t="shared" si="9"/>
        <v>0</v>
      </c>
      <c r="BL403" s="25" t="s">
        <v>156</v>
      </c>
      <c r="BM403" s="25" t="s">
        <v>1176</v>
      </c>
    </row>
    <row r="404" spans="2:65" s="1" customFormat="1" ht="25.5" customHeight="1">
      <c r="B404" s="160"/>
      <c r="C404" s="161" t="s">
        <v>533</v>
      </c>
      <c r="D404" s="161" t="s">
        <v>151</v>
      </c>
      <c r="E404" s="162" t="s">
        <v>618</v>
      </c>
      <c r="F404" s="163" t="s">
        <v>619</v>
      </c>
      <c r="G404" s="164" t="s">
        <v>154</v>
      </c>
      <c r="H404" s="165">
        <v>9</v>
      </c>
      <c r="I404" s="166"/>
      <c r="J404" s="166">
        <f t="shared" si="0"/>
        <v>0</v>
      </c>
      <c r="K404" s="163" t="s">
        <v>155</v>
      </c>
      <c r="L404" s="39"/>
      <c r="M404" s="167" t="s">
        <v>5</v>
      </c>
      <c r="N404" s="168" t="s">
        <v>44</v>
      </c>
      <c r="O404" s="169">
        <v>0.68300000000000005</v>
      </c>
      <c r="P404" s="169">
        <f t="shared" si="1"/>
        <v>6.1470000000000002</v>
      </c>
      <c r="Q404" s="169">
        <v>0</v>
      </c>
      <c r="R404" s="169">
        <f t="shared" si="2"/>
        <v>0</v>
      </c>
      <c r="S404" s="169">
        <v>0</v>
      </c>
      <c r="T404" s="170">
        <f t="shared" si="3"/>
        <v>0</v>
      </c>
      <c r="AR404" s="25" t="s">
        <v>156</v>
      </c>
      <c r="AT404" s="25" t="s">
        <v>151</v>
      </c>
      <c r="AU404" s="25" t="s">
        <v>82</v>
      </c>
      <c r="AY404" s="25" t="s">
        <v>149</v>
      </c>
      <c r="BE404" s="171">
        <f t="shared" si="4"/>
        <v>0</v>
      </c>
      <c r="BF404" s="171">
        <f t="shared" si="5"/>
        <v>0</v>
      </c>
      <c r="BG404" s="171">
        <f t="shared" si="6"/>
        <v>0</v>
      </c>
      <c r="BH404" s="171">
        <f t="shared" si="7"/>
        <v>0</v>
      </c>
      <c r="BI404" s="171">
        <f t="shared" si="8"/>
        <v>0</v>
      </c>
      <c r="BJ404" s="25" t="s">
        <v>80</v>
      </c>
      <c r="BK404" s="171">
        <f t="shared" si="9"/>
        <v>0</v>
      </c>
      <c r="BL404" s="25" t="s">
        <v>156</v>
      </c>
      <c r="BM404" s="25" t="s">
        <v>1177</v>
      </c>
    </row>
    <row r="405" spans="2:65" s="1" customFormat="1" ht="16.5" customHeight="1">
      <c r="B405" s="160"/>
      <c r="C405" s="202" t="s">
        <v>537</v>
      </c>
      <c r="D405" s="202" t="s">
        <v>415</v>
      </c>
      <c r="E405" s="203" t="s">
        <v>622</v>
      </c>
      <c r="F405" s="204" t="s">
        <v>623</v>
      </c>
      <c r="G405" s="205" t="s">
        <v>154</v>
      </c>
      <c r="H405" s="206">
        <v>9</v>
      </c>
      <c r="I405" s="207"/>
      <c r="J405" s="207">
        <f t="shared" si="0"/>
        <v>0</v>
      </c>
      <c r="K405" s="204" t="s">
        <v>155</v>
      </c>
      <c r="L405" s="208"/>
      <c r="M405" s="209" t="s">
        <v>5</v>
      </c>
      <c r="N405" s="210" t="s">
        <v>44</v>
      </c>
      <c r="O405" s="169">
        <v>0</v>
      </c>
      <c r="P405" s="169">
        <f t="shared" si="1"/>
        <v>0</v>
      </c>
      <c r="Q405" s="169">
        <v>5.0000000000000002E-5</v>
      </c>
      <c r="R405" s="169">
        <f t="shared" si="2"/>
        <v>4.5000000000000004E-4</v>
      </c>
      <c r="S405" s="169">
        <v>0</v>
      </c>
      <c r="T405" s="170">
        <f t="shared" si="3"/>
        <v>0</v>
      </c>
      <c r="AR405" s="25" t="s">
        <v>195</v>
      </c>
      <c r="AT405" s="25" t="s">
        <v>415</v>
      </c>
      <c r="AU405" s="25" t="s">
        <v>82</v>
      </c>
      <c r="AY405" s="25" t="s">
        <v>149</v>
      </c>
      <c r="BE405" s="171">
        <f t="shared" si="4"/>
        <v>0</v>
      </c>
      <c r="BF405" s="171">
        <f t="shared" si="5"/>
        <v>0</v>
      </c>
      <c r="BG405" s="171">
        <f t="shared" si="6"/>
        <v>0</v>
      </c>
      <c r="BH405" s="171">
        <f t="shared" si="7"/>
        <v>0</v>
      </c>
      <c r="BI405" s="171">
        <f t="shared" si="8"/>
        <v>0</v>
      </c>
      <c r="BJ405" s="25" t="s">
        <v>80</v>
      </c>
      <c r="BK405" s="171">
        <f t="shared" si="9"/>
        <v>0</v>
      </c>
      <c r="BL405" s="25" t="s">
        <v>156</v>
      </c>
      <c r="BM405" s="25" t="s">
        <v>1178</v>
      </c>
    </row>
    <row r="406" spans="2:65" s="1" customFormat="1" ht="25.5" customHeight="1">
      <c r="B406" s="160"/>
      <c r="C406" s="161" t="s">
        <v>544</v>
      </c>
      <c r="D406" s="161" t="s">
        <v>151</v>
      </c>
      <c r="E406" s="162" t="s">
        <v>642</v>
      </c>
      <c r="F406" s="163" t="s">
        <v>643</v>
      </c>
      <c r="G406" s="164" t="s">
        <v>154</v>
      </c>
      <c r="H406" s="165">
        <v>4</v>
      </c>
      <c r="I406" s="166"/>
      <c r="J406" s="166">
        <f t="shared" si="0"/>
        <v>0</v>
      </c>
      <c r="K406" s="163" t="s">
        <v>5</v>
      </c>
      <c r="L406" s="39"/>
      <c r="M406" s="167" t="s">
        <v>5</v>
      </c>
      <c r="N406" s="168" t="s">
        <v>44</v>
      </c>
      <c r="O406" s="169">
        <v>1.881</v>
      </c>
      <c r="P406" s="169">
        <f t="shared" si="1"/>
        <v>7.524</v>
      </c>
      <c r="Q406" s="169">
        <v>1E-4</v>
      </c>
      <c r="R406" s="169">
        <f t="shared" si="2"/>
        <v>4.0000000000000002E-4</v>
      </c>
      <c r="S406" s="169">
        <v>0</v>
      </c>
      <c r="T406" s="170">
        <f t="shared" si="3"/>
        <v>0</v>
      </c>
      <c r="AR406" s="25" t="s">
        <v>156</v>
      </c>
      <c r="AT406" s="25" t="s">
        <v>151</v>
      </c>
      <c r="AU406" s="25" t="s">
        <v>82</v>
      </c>
      <c r="AY406" s="25" t="s">
        <v>149</v>
      </c>
      <c r="BE406" s="171">
        <f t="shared" si="4"/>
        <v>0</v>
      </c>
      <c r="BF406" s="171">
        <f t="shared" si="5"/>
        <v>0</v>
      </c>
      <c r="BG406" s="171">
        <f t="shared" si="6"/>
        <v>0</v>
      </c>
      <c r="BH406" s="171">
        <f t="shared" si="7"/>
        <v>0</v>
      </c>
      <c r="BI406" s="171">
        <f t="shared" si="8"/>
        <v>0</v>
      </c>
      <c r="BJ406" s="25" t="s">
        <v>80</v>
      </c>
      <c r="BK406" s="171">
        <f t="shared" si="9"/>
        <v>0</v>
      </c>
      <c r="BL406" s="25" t="s">
        <v>156</v>
      </c>
      <c r="BM406" s="25" t="s">
        <v>1179</v>
      </c>
    </row>
    <row r="407" spans="2:65" s="12" customFormat="1">
      <c r="B407" s="172"/>
      <c r="D407" s="173" t="s">
        <v>173</v>
      </c>
      <c r="E407" s="174" t="s">
        <v>5</v>
      </c>
      <c r="F407" s="175" t="s">
        <v>156</v>
      </c>
      <c r="H407" s="176">
        <v>4</v>
      </c>
      <c r="L407" s="172"/>
      <c r="M407" s="177"/>
      <c r="N407" s="178"/>
      <c r="O407" s="178"/>
      <c r="P407" s="178"/>
      <c r="Q407" s="178"/>
      <c r="R407" s="178"/>
      <c r="S407" s="178"/>
      <c r="T407" s="179"/>
      <c r="AT407" s="174" t="s">
        <v>173</v>
      </c>
      <c r="AU407" s="174" t="s">
        <v>82</v>
      </c>
      <c r="AV407" s="12" t="s">
        <v>82</v>
      </c>
      <c r="AW407" s="12" t="s">
        <v>36</v>
      </c>
      <c r="AX407" s="12" t="s">
        <v>80</v>
      </c>
      <c r="AY407" s="174" t="s">
        <v>149</v>
      </c>
    </row>
    <row r="408" spans="2:65" s="1" customFormat="1" ht="16.5" customHeight="1">
      <c r="B408" s="160"/>
      <c r="C408" s="202" t="s">
        <v>548</v>
      </c>
      <c r="D408" s="202" t="s">
        <v>415</v>
      </c>
      <c r="E408" s="203" t="s">
        <v>647</v>
      </c>
      <c r="F408" s="204" t="s">
        <v>648</v>
      </c>
      <c r="G408" s="205" t="s">
        <v>154</v>
      </c>
      <c r="H408" s="206">
        <v>4</v>
      </c>
      <c r="I408" s="207"/>
      <c r="J408" s="207">
        <f>ROUND(I408*H408,2)</f>
        <v>0</v>
      </c>
      <c r="K408" s="204" t="s">
        <v>155</v>
      </c>
      <c r="L408" s="208"/>
      <c r="M408" s="209" t="s">
        <v>5</v>
      </c>
      <c r="N408" s="210" t="s">
        <v>44</v>
      </c>
      <c r="O408" s="169">
        <v>0</v>
      </c>
      <c r="P408" s="169">
        <f>O408*H408</f>
        <v>0</v>
      </c>
      <c r="Q408" s="169">
        <v>5.4000000000000003E-3</v>
      </c>
      <c r="R408" s="169">
        <f>Q408*H408</f>
        <v>2.1600000000000001E-2</v>
      </c>
      <c r="S408" s="169">
        <v>0</v>
      </c>
      <c r="T408" s="170">
        <f>S408*H408</f>
        <v>0</v>
      </c>
      <c r="AR408" s="25" t="s">
        <v>195</v>
      </c>
      <c r="AT408" s="25" t="s">
        <v>415</v>
      </c>
      <c r="AU408" s="25" t="s">
        <v>82</v>
      </c>
      <c r="AY408" s="25" t="s">
        <v>149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25" t="s">
        <v>80</v>
      </c>
      <c r="BK408" s="171">
        <f>ROUND(I408*H408,2)</f>
        <v>0</v>
      </c>
      <c r="BL408" s="25" t="s">
        <v>156</v>
      </c>
      <c r="BM408" s="25" t="s">
        <v>1180</v>
      </c>
    </row>
    <row r="409" spans="2:65" s="1" customFormat="1" ht="16.5" customHeight="1">
      <c r="B409" s="160"/>
      <c r="C409" s="161" t="s">
        <v>552</v>
      </c>
      <c r="D409" s="161" t="s">
        <v>151</v>
      </c>
      <c r="E409" s="162" t="s">
        <v>655</v>
      </c>
      <c r="F409" s="163" t="s">
        <v>656</v>
      </c>
      <c r="G409" s="164" t="s">
        <v>657</v>
      </c>
      <c r="H409" s="165">
        <v>4</v>
      </c>
      <c r="I409" s="166"/>
      <c r="J409" s="166">
        <f>ROUND(I409*H409,2)</f>
        <v>0</v>
      </c>
      <c r="K409" s="163" t="s">
        <v>155</v>
      </c>
      <c r="L409" s="39"/>
      <c r="M409" s="167" t="s">
        <v>5</v>
      </c>
      <c r="N409" s="168" t="s">
        <v>44</v>
      </c>
      <c r="O409" s="169">
        <v>0.84399999999999997</v>
      </c>
      <c r="P409" s="169">
        <f>O409*H409</f>
        <v>3.3759999999999999</v>
      </c>
      <c r="Q409" s="169">
        <v>3.1E-4</v>
      </c>
      <c r="R409" s="169">
        <f>Q409*H409</f>
        <v>1.24E-3</v>
      </c>
      <c r="S409" s="169">
        <v>0</v>
      </c>
      <c r="T409" s="170">
        <f>S409*H409</f>
        <v>0</v>
      </c>
      <c r="AR409" s="25" t="s">
        <v>156</v>
      </c>
      <c r="AT409" s="25" t="s">
        <v>151</v>
      </c>
      <c r="AU409" s="25" t="s">
        <v>82</v>
      </c>
      <c r="AY409" s="25" t="s">
        <v>149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25" t="s">
        <v>80</v>
      </c>
      <c r="BK409" s="171">
        <f>ROUND(I409*H409,2)</f>
        <v>0</v>
      </c>
      <c r="BL409" s="25" t="s">
        <v>156</v>
      </c>
      <c r="BM409" s="25" t="s">
        <v>1181</v>
      </c>
    </row>
    <row r="410" spans="2:65" s="1" customFormat="1" ht="16.5" customHeight="1">
      <c r="B410" s="160"/>
      <c r="C410" s="161" t="s">
        <v>556</v>
      </c>
      <c r="D410" s="161" t="s">
        <v>151</v>
      </c>
      <c r="E410" s="162" t="s">
        <v>660</v>
      </c>
      <c r="F410" s="163" t="s">
        <v>661</v>
      </c>
      <c r="G410" s="164" t="s">
        <v>154</v>
      </c>
      <c r="H410" s="165">
        <v>8</v>
      </c>
      <c r="I410" s="166"/>
      <c r="J410" s="166">
        <f>ROUND(I410*H410,2)</f>
        <v>0</v>
      </c>
      <c r="K410" s="163" t="s">
        <v>155</v>
      </c>
      <c r="L410" s="39"/>
      <c r="M410" s="167" t="s">
        <v>5</v>
      </c>
      <c r="N410" s="168" t="s">
        <v>44</v>
      </c>
      <c r="O410" s="169">
        <v>1.5620000000000001</v>
      </c>
      <c r="P410" s="169">
        <f>O410*H410</f>
        <v>12.496</v>
      </c>
      <c r="Q410" s="169">
        <v>9.1800000000000007E-3</v>
      </c>
      <c r="R410" s="169">
        <f>Q410*H410</f>
        <v>7.3440000000000005E-2</v>
      </c>
      <c r="S410" s="169">
        <v>0</v>
      </c>
      <c r="T410" s="170">
        <f>S410*H410</f>
        <v>0</v>
      </c>
      <c r="AR410" s="25" t="s">
        <v>156</v>
      </c>
      <c r="AT410" s="25" t="s">
        <v>151</v>
      </c>
      <c r="AU410" s="25" t="s">
        <v>82</v>
      </c>
      <c r="AY410" s="25" t="s">
        <v>149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25" t="s">
        <v>80</v>
      </c>
      <c r="BK410" s="171">
        <f>ROUND(I410*H410,2)</f>
        <v>0</v>
      </c>
      <c r="BL410" s="25" t="s">
        <v>156</v>
      </c>
      <c r="BM410" s="25" t="s">
        <v>1182</v>
      </c>
    </row>
    <row r="411" spans="2:65" s="13" customFormat="1">
      <c r="B411" s="182"/>
      <c r="D411" s="173" t="s">
        <v>173</v>
      </c>
      <c r="E411" s="183" t="s">
        <v>5</v>
      </c>
      <c r="F411" s="184" t="s">
        <v>491</v>
      </c>
      <c r="H411" s="183" t="s">
        <v>5</v>
      </c>
      <c r="L411" s="182"/>
      <c r="M411" s="185"/>
      <c r="N411" s="186"/>
      <c r="O411" s="186"/>
      <c r="P411" s="186"/>
      <c r="Q411" s="186"/>
      <c r="R411" s="186"/>
      <c r="S411" s="186"/>
      <c r="T411" s="187"/>
      <c r="AT411" s="183" t="s">
        <v>173</v>
      </c>
      <c r="AU411" s="183" t="s">
        <v>82</v>
      </c>
      <c r="AV411" s="13" t="s">
        <v>80</v>
      </c>
      <c r="AW411" s="13" t="s">
        <v>36</v>
      </c>
      <c r="AX411" s="13" t="s">
        <v>73</v>
      </c>
      <c r="AY411" s="183" t="s">
        <v>149</v>
      </c>
    </row>
    <row r="412" spans="2:65" s="12" customFormat="1">
      <c r="B412" s="172"/>
      <c r="D412" s="173" t="s">
        <v>173</v>
      </c>
      <c r="E412" s="174" t="s">
        <v>5</v>
      </c>
      <c r="F412" s="175" t="s">
        <v>1183</v>
      </c>
      <c r="H412" s="176">
        <v>8</v>
      </c>
      <c r="L412" s="172"/>
      <c r="M412" s="177"/>
      <c r="N412" s="178"/>
      <c r="O412" s="178"/>
      <c r="P412" s="178"/>
      <c r="Q412" s="178"/>
      <c r="R412" s="178"/>
      <c r="S412" s="178"/>
      <c r="T412" s="179"/>
      <c r="AT412" s="174" t="s">
        <v>173</v>
      </c>
      <c r="AU412" s="174" t="s">
        <v>82</v>
      </c>
      <c r="AV412" s="12" t="s">
        <v>82</v>
      </c>
      <c r="AW412" s="12" t="s">
        <v>36</v>
      </c>
      <c r="AX412" s="12" t="s">
        <v>80</v>
      </c>
      <c r="AY412" s="174" t="s">
        <v>149</v>
      </c>
    </row>
    <row r="413" spans="2:65" s="1" customFormat="1" ht="16.5" customHeight="1">
      <c r="B413" s="160"/>
      <c r="C413" s="202" t="s">
        <v>560</v>
      </c>
      <c r="D413" s="202" t="s">
        <v>415</v>
      </c>
      <c r="E413" s="203" t="s">
        <v>665</v>
      </c>
      <c r="F413" s="204" t="s">
        <v>666</v>
      </c>
      <c r="G413" s="205" t="s">
        <v>154</v>
      </c>
      <c r="H413" s="206">
        <v>4</v>
      </c>
      <c r="I413" s="207"/>
      <c r="J413" s="207">
        <f>ROUND(I413*H413,2)</f>
        <v>0</v>
      </c>
      <c r="K413" s="204" t="s">
        <v>155</v>
      </c>
      <c r="L413" s="208"/>
      <c r="M413" s="209" t="s">
        <v>5</v>
      </c>
      <c r="N413" s="210" t="s">
        <v>44</v>
      </c>
      <c r="O413" s="169">
        <v>0</v>
      </c>
      <c r="P413" s="169">
        <f>O413*H413</f>
        <v>0</v>
      </c>
      <c r="Q413" s="169">
        <v>0.254</v>
      </c>
      <c r="R413" s="169">
        <f>Q413*H413</f>
        <v>1.016</v>
      </c>
      <c r="S413" s="169">
        <v>0</v>
      </c>
      <c r="T413" s="170">
        <f>S413*H413</f>
        <v>0</v>
      </c>
      <c r="AR413" s="25" t="s">
        <v>195</v>
      </c>
      <c r="AT413" s="25" t="s">
        <v>415</v>
      </c>
      <c r="AU413" s="25" t="s">
        <v>82</v>
      </c>
      <c r="AY413" s="25" t="s">
        <v>149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25" t="s">
        <v>80</v>
      </c>
      <c r="BK413" s="171">
        <f>ROUND(I413*H413,2)</f>
        <v>0</v>
      </c>
      <c r="BL413" s="25" t="s">
        <v>156</v>
      </c>
      <c r="BM413" s="25" t="s">
        <v>1184</v>
      </c>
    </row>
    <row r="414" spans="2:65" s="1" customFormat="1" ht="16.5" customHeight="1">
      <c r="B414" s="160"/>
      <c r="C414" s="202" t="s">
        <v>564</v>
      </c>
      <c r="D414" s="202" t="s">
        <v>415</v>
      </c>
      <c r="E414" s="203" t="s">
        <v>669</v>
      </c>
      <c r="F414" s="204" t="s">
        <v>670</v>
      </c>
      <c r="G414" s="205" t="s">
        <v>154</v>
      </c>
      <c r="H414" s="206">
        <v>4</v>
      </c>
      <c r="I414" s="207"/>
      <c r="J414" s="207">
        <f>ROUND(I414*H414,2)</f>
        <v>0</v>
      </c>
      <c r="K414" s="204" t="s">
        <v>155</v>
      </c>
      <c r="L414" s="208"/>
      <c r="M414" s="209" t="s">
        <v>5</v>
      </c>
      <c r="N414" s="210" t="s">
        <v>44</v>
      </c>
      <c r="O414" s="169">
        <v>0</v>
      </c>
      <c r="P414" s="169">
        <f>O414*H414</f>
        <v>0</v>
      </c>
      <c r="Q414" s="169">
        <v>0.50600000000000001</v>
      </c>
      <c r="R414" s="169">
        <f>Q414*H414</f>
        <v>2.024</v>
      </c>
      <c r="S414" s="169">
        <v>0</v>
      </c>
      <c r="T414" s="170">
        <f>S414*H414</f>
        <v>0</v>
      </c>
      <c r="AR414" s="25" t="s">
        <v>195</v>
      </c>
      <c r="AT414" s="25" t="s">
        <v>415</v>
      </c>
      <c r="AU414" s="25" t="s">
        <v>82</v>
      </c>
      <c r="AY414" s="25" t="s">
        <v>149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25" t="s">
        <v>80</v>
      </c>
      <c r="BK414" s="171">
        <f>ROUND(I414*H414,2)</f>
        <v>0</v>
      </c>
      <c r="BL414" s="25" t="s">
        <v>156</v>
      </c>
      <c r="BM414" s="25" t="s">
        <v>1185</v>
      </c>
    </row>
    <row r="415" spans="2:65" s="1" customFormat="1" ht="16.5" customHeight="1">
      <c r="B415" s="160"/>
      <c r="C415" s="161" t="s">
        <v>569</v>
      </c>
      <c r="D415" s="161" t="s">
        <v>151</v>
      </c>
      <c r="E415" s="162" t="s">
        <v>677</v>
      </c>
      <c r="F415" s="163" t="s">
        <v>678</v>
      </c>
      <c r="G415" s="164" t="s">
        <v>154</v>
      </c>
      <c r="H415" s="165">
        <v>4</v>
      </c>
      <c r="I415" s="166"/>
      <c r="J415" s="166">
        <f>ROUND(I415*H415,2)</f>
        <v>0</v>
      </c>
      <c r="K415" s="163" t="s">
        <v>155</v>
      </c>
      <c r="L415" s="39"/>
      <c r="M415" s="167" t="s">
        <v>5</v>
      </c>
      <c r="N415" s="168" t="s">
        <v>44</v>
      </c>
      <c r="O415" s="169">
        <v>1.6639999999999999</v>
      </c>
      <c r="P415" s="169">
        <f>O415*H415</f>
        <v>6.6559999999999997</v>
      </c>
      <c r="Q415" s="169">
        <v>1.1469999999999999E-2</v>
      </c>
      <c r="R415" s="169">
        <f>Q415*H415</f>
        <v>4.5879999999999997E-2</v>
      </c>
      <c r="S415" s="169">
        <v>0</v>
      </c>
      <c r="T415" s="170">
        <f>S415*H415</f>
        <v>0</v>
      </c>
      <c r="AR415" s="25" t="s">
        <v>156</v>
      </c>
      <c r="AT415" s="25" t="s">
        <v>151</v>
      </c>
      <c r="AU415" s="25" t="s">
        <v>82</v>
      </c>
      <c r="AY415" s="25" t="s">
        <v>149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25" t="s">
        <v>80</v>
      </c>
      <c r="BK415" s="171">
        <f>ROUND(I415*H415,2)</f>
        <v>0</v>
      </c>
      <c r="BL415" s="25" t="s">
        <v>156</v>
      </c>
      <c r="BM415" s="25" t="s">
        <v>1186</v>
      </c>
    </row>
    <row r="416" spans="2:65" s="13" customFormat="1">
      <c r="B416" s="182"/>
      <c r="D416" s="173" t="s">
        <v>173</v>
      </c>
      <c r="E416" s="183" t="s">
        <v>5</v>
      </c>
      <c r="F416" s="184" t="s">
        <v>491</v>
      </c>
      <c r="H416" s="183" t="s">
        <v>5</v>
      </c>
      <c r="L416" s="182"/>
      <c r="M416" s="185"/>
      <c r="N416" s="186"/>
      <c r="O416" s="186"/>
      <c r="P416" s="186"/>
      <c r="Q416" s="186"/>
      <c r="R416" s="186"/>
      <c r="S416" s="186"/>
      <c r="T416" s="187"/>
      <c r="AT416" s="183" t="s">
        <v>173</v>
      </c>
      <c r="AU416" s="183" t="s">
        <v>82</v>
      </c>
      <c r="AV416" s="13" t="s">
        <v>80</v>
      </c>
      <c r="AW416" s="13" t="s">
        <v>36</v>
      </c>
      <c r="AX416" s="13" t="s">
        <v>73</v>
      </c>
      <c r="AY416" s="183" t="s">
        <v>149</v>
      </c>
    </row>
    <row r="417" spans="2:65" s="12" customFormat="1">
      <c r="B417" s="172"/>
      <c r="D417" s="173" t="s">
        <v>173</v>
      </c>
      <c r="E417" s="174" t="s">
        <v>5</v>
      </c>
      <c r="F417" s="175" t="s">
        <v>156</v>
      </c>
      <c r="H417" s="176">
        <v>4</v>
      </c>
      <c r="L417" s="172"/>
      <c r="M417" s="177"/>
      <c r="N417" s="178"/>
      <c r="O417" s="178"/>
      <c r="P417" s="178"/>
      <c r="Q417" s="178"/>
      <c r="R417" s="178"/>
      <c r="S417" s="178"/>
      <c r="T417" s="179"/>
      <c r="AT417" s="174" t="s">
        <v>173</v>
      </c>
      <c r="AU417" s="174" t="s">
        <v>82</v>
      </c>
      <c r="AV417" s="12" t="s">
        <v>82</v>
      </c>
      <c r="AW417" s="12" t="s">
        <v>36</v>
      </c>
      <c r="AX417" s="12" t="s">
        <v>80</v>
      </c>
      <c r="AY417" s="174" t="s">
        <v>149</v>
      </c>
    </row>
    <row r="418" spans="2:65" s="1" customFormat="1" ht="16.5" customHeight="1">
      <c r="B418" s="160"/>
      <c r="C418" s="202" t="s">
        <v>575</v>
      </c>
      <c r="D418" s="202" t="s">
        <v>415</v>
      </c>
      <c r="E418" s="203" t="s">
        <v>681</v>
      </c>
      <c r="F418" s="204" t="s">
        <v>682</v>
      </c>
      <c r="G418" s="205" t="s">
        <v>154</v>
      </c>
      <c r="H418" s="206">
        <v>4</v>
      </c>
      <c r="I418" s="207"/>
      <c r="J418" s="207">
        <f>ROUND(I418*H418,2)</f>
        <v>0</v>
      </c>
      <c r="K418" s="204" t="s">
        <v>155</v>
      </c>
      <c r="L418" s="208"/>
      <c r="M418" s="209" t="s">
        <v>5</v>
      </c>
      <c r="N418" s="210" t="s">
        <v>44</v>
      </c>
      <c r="O418" s="169">
        <v>0</v>
      </c>
      <c r="P418" s="169">
        <f>O418*H418</f>
        <v>0</v>
      </c>
      <c r="Q418" s="169">
        <v>0.58499999999999996</v>
      </c>
      <c r="R418" s="169">
        <f>Q418*H418</f>
        <v>2.34</v>
      </c>
      <c r="S418" s="169">
        <v>0</v>
      </c>
      <c r="T418" s="170">
        <f>S418*H418</f>
        <v>0</v>
      </c>
      <c r="AR418" s="25" t="s">
        <v>195</v>
      </c>
      <c r="AT418" s="25" t="s">
        <v>415</v>
      </c>
      <c r="AU418" s="25" t="s">
        <v>82</v>
      </c>
      <c r="AY418" s="25" t="s">
        <v>149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25" t="s">
        <v>80</v>
      </c>
      <c r="BK418" s="171">
        <f>ROUND(I418*H418,2)</f>
        <v>0</v>
      </c>
      <c r="BL418" s="25" t="s">
        <v>156</v>
      </c>
      <c r="BM418" s="25" t="s">
        <v>1187</v>
      </c>
    </row>
    <row r="419" spans="2:65" s="1" customFormat="1" ht="16.5" customHeight="1">
      <c r="B419" s="160"/>
      <c r="C419" s="161" t="s">
        <v>579</v>
      </c>
      <c r="D419" s="161" t="s">
        <v>151</v>
      </c>
      <c r="E419" s="162" t="s">
        <v>685</v>
      </c>
      <c r="F419" s="163" t="s">
        <v>686</v>
      </c>
      <c r="G419" s="164" t="s">
        <v>154</v>
      </c>
      <c r="H419" s="165">
        <v>4</v>
      </c>
      <c r="I419" s="166"/>
      <c r="J419" s="166">
        <f>ROUND(I419*H419,2)</f>
        <v>0</v>
      </c>
      <c r="K419" s="163" t="s">
        <v>155</v>
      </c>
      <c r="L419" s="39"/>
      <c r="M419" s="167" t="s">
        <v>5</v>
      </c>
      <c r="N419" s="168" t="s">
        <v>44</v>
      </c>
      <c r="O419" s="169">
        <v>2.08</v>
      </c>
      <c r="P419" s="169">
        <f>O419*H419</f>
        <v>8.32</v>
      </c>
      <c r="Q419" s="169">
        <v>2.7529999999999999E-2</v>
      </c>
      <c r="R419" s="169">
        <f>Q419*H419</f>
        <v>0.11012</v>
      </c>
      <c r="S419" s="169">
        <v>0</v>
      </c>
      <c r="T419" s="170">
        <f>S419*H419</f>
        <v>0</v>
      </c>
      <c r="AR419" s="25" t="s">
        <v>156</v>
      </c>
      <c r="AT419" s="25" t="s">
        <v>151</v>
      </c>
      <c r="AU419" s="25" t="s">
        <v>82</v>
      </c>
      <c r="AY419" s="25" t="s">
        <v>149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25" t="s">
        <v>80</v>
      </c>
      <c r="BK419" s="171">
        <f>ROUND(I419*H419,2)</f>
        <v>0</v>
      </c>
      <c r="BL419" s="25" t="s">
        <v>156</v>
      </c>
      <c r="BM419" s="25" t="s">
        <v>1188</v>
      </c>
    </row>
    <row r="420" spans="2:65" s="13" customFormat="1">
      <c r="B420" s="182"/>
      <c r="D420" s="173" t="s">
        <v>173</v>
      </c>
      <c r="E420" s="183" t="s">
        <v>5</v>
      </c>
      <c r="F420" s="184" t="s">
        <v>491</v>
      </c>
      <c r="H420" s="183" t="s">
        <v>5</v>
      </c>
      <c r="L420" s="182"/>
      <c r="M420" s="185"/>
      <c r="N420" s="186"/>
      <c r="O420" s="186"/>
      <c r="P420" s="186"/>
      <c r="Q420" s="186"/>
      <c r="R420" s="186"/>
      <c r="S420" s="186"/>
      <c r="T420" s="187"/>
      <c r="AT420" s="183" t="s">
        <v>173</v>
      </c>
      <c r="AU420" s="183" t="s">
        <v>82</v>
      </c>
      <c r="AV420" s="13" t="s">
        <v>80</v>
      </c>
      <c r="AW420" s="13" t="s">
        <v>36</v>
      </c>
      <c r="AX420" s="13" t="s">
        <v>73</v>
      </c>
      <c r="AY420" s="183" t="s">
        <v>149</v>
      </c>
    </row>
    <row r="421" spans="2:65" s="12" customFormat="1">
      <c r="B421" s="172"/>
      <c r="D421" s="173" t="s">
        <v>173</v>
      </c>
      <c r="E421" s="174" t="s">
        <v>5</v>
      </c>
      <c r="F421" s="175" t="s">
        <v>156</v>
      </c>
      <c r="H421" s="176">
        <v>4</v>
      </c>
      <c r="L421" s="172"/>
      <c r="M421" s="177"/>
      <c r="N421" s="178"/>
      <c r="O421" s="178"/>
      <c r="P421" s="178"/>
      <c r="Q421" s="178"/>
      <c r="R421" s="178"/>
      <c r="S421" s="178"/>
      <c r="T421" s="179"/>
      <c r="AT421" s="174" t="s">
        <v>173</v>
      </c>
      <c r="AU421" s="174" t="s">
        <v>82</v>
      </c>
      <c r="AV421" s="12" t="s">
        <v>82</v>
      </c>
      <c r="AW421" s="12" t="s">
        <v>36</v>
      </c>
      <c r="AX421" s="12" t="s">
        <v>80</v>
      </c>
      <c r="AY421" s="174" t="s">
        <v>149</v>
      </c>
    </row>
    <row r="422" spans="2:65" s="1" customFormat="1" ht="16.5" customHeight="1">
      <c r="B422" s="160"/>
      <c r="C422" s="202" t="s">
        <v>583</v>
      </c>
      <c r="D422" s="202" t="s">
        <v>415</v>
      </c>
      <c r="E422" s="203" t="s">
        <v>690</v>
      </c>
      <c r="F422" s="204" t="s">
        <v>691</v>
      </c>
      <c r="G422" s="205" t="s">
        <v>154</v>
      </c>
      <c r="H422" s="206">
        <v>4</v>
      </c>
      <c r="I422" s="207"/>
      <c r="J422" s="207">
        <f>ROUND(I422*H422,2)</f>
        <v>0</v>
      </c>
      <c r="K422" s="204" t="s">
        <v>155</v>
      </c>
      <c r="L422" s="208"/>
      <c r="M422" s="209" t="s">
        <v>5</v>
      </c>
      <c r="N422" s="210" t="s">
        <v>44</v>
      </c>
      <c r="O422" s="169">
        <v>0</v>
      </c>
      <c r="P422" s="169">
        <f>O422*H422</f>
        <v>0</v>
      </c>
      <c r="Q422" s="169">
        <v>1.6</v>
      </c>
      <c r="R422" s="169">
        <f>Q422*H422</f>
        <v>6.4</v>
      </c>
      <c r="S422" s="169">
        <v>0</v>
      </c>
      <c r="T422" s="170">
        <f>S422*H422</f>
        <v>0</v>
      </c>
      <c r="AR422" s="25" t="s">
        <v>195</v>
      </c>
      <c r="AT422" s="25" t="s">
        <v>415</v>
      </c>
      <c r="AU422" s="25" t="s">
        <v>82</v>
      </c>
      <c r="AY422" s="25" t="s">
        <v>149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25" t="s">
        <v>80</v>
      </c>
      <c r="BK422" s="171">
        <f>ROUND(I422*H422,2)</f>
        <v>0</v>
      </c>
      <c r="BL422" s="25" t="s">
        <v>156</v>
      </c>
      <c r="BM422" s="25" t="s">
        <v>1189</v>
      </c>
    </row>
    <row r="423" spans="2:65" s="1" customFormat="1" ht="63.75" customHeight="1">
      <c r="B423" s="160"/>
      <c r="C423" s="202" t="s">
        <v>587</v>
      </c>
      <c r="D423" s="202" t="s">
        <v>415</v>
      </c>
      <c r="E423" s="203" t="s">
        <v>698</v>
      </c>
      <c r="F423" s="204" t="s">
        <v>699</v>
      </c>
      <c r="G423" s="205" t="s">
        <v>154</v>
      </c>
      <c r="H423" s="206">
        <v>12</v>
      </c>
      <c r="I423" s="207"/>
      <c r="J423" s="207">
        <f>ROUND(I423*H423,2)</f>
        <v>0</v>
      </c>
      <c r="K423" s="204" t="s">
        <v>5</v>
      </c>
      <c r="L423" s="208"/>
      <c r="M423" s="209" t="s">
        <v>5</v>
      </c>
      <c r="N423" s="210" t="s">
        <v>44</v>
      </c>
      <c r="O423" s="169">
        <v>0</v>
      </c>
      <c r="P423" s="169">
        <f>O423*H423</f>
        <v>0</v>
      </c>
      <c r="Q423" s="169">
        <v>2E-3</v>
      </c>
      <c r="R423" s="169">
        <f>Q423*H423</f>
        <v>2.4E-2</v>
      </c>
      <c r="S423" s="169">
        <v>0</v>
      </c>
      <c r="T423" s="170">
        <f>S423*H423</f>
        <v>0</v>
      </c>
      <c r="AR423" s="25" t="s">
        <v>195</v>
      </c>
      <c r="AT423" s="25" t="s">
        <v>415</v>
      </c>
      <c r="AU423" s="25" t="s">
        <v>82</v>
      </c>
      <c r="AY423" s="25" t="s">
        <v>149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25" t="s">
        <v>80</v>
      </c>
      <c r="BK423" s="171">
        <f>ROUND(I423*H423,2)</f>
        <v>0</v>
      </c>
      <c r="BL423" s="25" t="s">
        <v>156</v>
      </c>
      <c r="BM423" s="25" t="s">
        <v>1190</v>
      </c>
    </row>
    <row r="424" spans="2:65" s="1" customFormat="1" ht="25.5" customHeight="1">
      <c r="B424" s="160"/>
      <c r="C424" s="161" t="s">
        <v>591</v>
      </c>
      <c r="D424" s="161" t="s">
        <v>151</v>
      </c>
      <c r="E424" s="162" t="s">
        <v>702</v>
      </c>
      <c r="F424" s="163" t="s">
        <v>703</v>
      </c>
      <c r="G424" s="164" t="s">
        <v>154</v>
      </c>
      <c r="H424" s="165">
        <v>4</v>
      </c>
      <c r="I424" s="166"/>
      <c r="J424" s="166">
        <f>ROUND(I424*H424,2)</f>
        <v>0</v>
      </c>
      <c r="K424" s="163" t="s">
        <v>155</v>
      </c>
      <c r="L424" s="39"/>
      <c r="M424" s="167" t="s">
        <v>5</v>
      </c>
      <c r="N424" s="168" t="s">
        <v>44</v>
      </c>
      <c r="O424" s="169">
        <v>1.3140000000000001</v>
      </c>
      <c r="P424" s="169">
        <f>O424*H424</f>
        <v>5.2560000000000002</v>
      </c>
      <c r="Q424" s="169">
        <v>0.21734000000000001</v>
      </c>
      <c r="R424" s="169">
        <f>Q424*H424</f>
        <v>0.86936000000000002</v>
      </c>
      <c r="S424" s="169">
        <v>0</v>
      </c>
      <c r="T424" s="170">
        <f>S424*H424</f>
        <v>0</v>
      </c>
      <c r="AR424" s="25" t="s">
        <v>156</v>
      </c>
      <c r="AT424" s="25" t="s">
        <v>151</v>
      </c>
      <c r="AU424" s="25" t="s">
        <v>82</v>
      </c>
      <c r="AY424" s="25" t="s">
        <v>149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25" t="s">
        <v>80</v>
      </c>
      <c r="BK424" s="171">
        <f>ROUND(I424*H424,2)</f>
        <v>0</v>
      </c>
      <c r="BL424" s="25" t="s">
        <v>156</v>
      </c>
      <c r="BM424" s="25" t="s">
        <v>1191</v>
      </c>
    </row>
    <row r="425" spans="2:65" s="13" customFormat="1">
      <c r="B425" s="182"/>
      <c r="D425" s="173" t="s">
        <v>173</v>
      </c>
      <c r="E425" s="183" t="s">
        <v>5</v>
      </c>
      <c r="F425" s="184" t="s">
        <v>491</v>
      </c>
      <c r="H425" s="183" t="s">
        <v>5</v>
      </c>
      <c r="L425" s="182"/>
      <c r="M425" s="185"/>
      <c r="N425" s="186"/>
      <c r="O425" s="186"/>
      <c r="P425" s="186"/>
      <c r="Q425" s="186"/>
      <c r="R425" s="186"/>
      <c r="S425" s="186"/>
      <c r="T425" s="187"/>
      <c r="AT425" s="183" t="s">
        <v>173</v>
      </c>
      <c r="AU425" s="183" t="s">
        <v>82</v>
      </c>
      <c r="AV425" s="13" t="s">
        <v>80</v>
      </c>
      <c r="AW425" s="13" t="s">
        <v>36</v>
      </c>
      <c r="AX425" s="13" t="s">
        <v>73</v>
      </c>
      <c r="AY425" s="183" t="s">
        <v>149</v>
      </c>
    </row>
    <row r="426" spans="2:65" s="12" customFormat="1">
      <c r="B426" s="172"/>
      <c r="D426" s="173" t="s">
        <v>173</v>
      </c>
      <c r="E426" s="174" t="s">
        <v>5</v>
      </c>
      <c r="F426" s="175" t="s">
        <v>1152</v>
      </c>
      <c r="H426" s="176">
        <v>4</v>
      </c>
      <c r="L426" s="172"/>
      <c r="M426" s="177"/>
      <c r="N426" s="178"/>
      <c r="O426" s="178"/>
      <c r="P426" s="178"/>
      <c r="Q426" s="178"/>
      <c r="R426" s="178"/>
      <c r="S426" s="178"/>
      <c r="T426" s="179"/>
      <c r="AT426" s="174" t="s">
        <v>173</v>
      </c>
      <c r="AU426" s="174" t="s">
        <v>82</v>
      </c>
      <c r="AV426" s="12" t="s">
        <v>82</v>
      </c>
      <c r="AW426" s="12" t="s">
        <v>36</v>
      </c>
      <c r="AX426" s="12" t="s">
        <v>80</v>
      </c>
      <c r="AY426" s="174" t="s">
        <v>149</v>
      </c>
    </row>
    <row r="427" spans="2:65" s="1" customFormat="1" ht="16.5" customHeight="1">
      <c r="B427" s="160"/>
      <c r="C427" s="202" t="s">
        <v>595</v>
      </c>
      <c r="D427" s="202" t="s">
        <v>415</v>
      </c>
      <c r="E427" s="203" t="s">
        <v>707</v>
      </c>
      <c r="F427" s="204" t="s">
        <v>708</v>
      </c>
      <c r="G427" s="205" t="s">
        <v>154</v>
      </c>
      <c r="H427" s="206">
        <v>1</v>
      </c>
      <c r="I427" s="207"/>
      <c r="J427" s="207">
        <f>ROUND(I427*H427,2)</f>
        <v>0</v>
      </c>
      <c r="K427" s="204" t="s">
        <v>5</v>
      </c>
      <c r="L427" s="208"/>
      <c r="M427" s="209" t="s">
        <v>5</v>
      </c>
      <c r="N427" s="210" t="s">
        <v>44</v>
      </c>
      <c r="O427" s="169">
        <v>0</v>
      </c>
      <c r="P427" s="169">
        <f>O427*H427</f>
        <v>0</v>
      </c>
      <c r="Q427" s="169">
        <v>8.1000000000000003E-2</v>
      </c>
      <c r="R427" s="169">
        <f>Q427*H427</f>
        <v>8.1000000000000003E-2</v>
      </c>
      <c r="S427" s="169">
        <v>0</v>
      </c>
      <c r="T427" s="170">
        <f>S427*H427</f>
        <v>0</v>
      </c>
      <c r="AR427" s="25" t="s">
        <v>195</v>
      </c>
      <c r="AT427" s="25" t="s">
        <v>415</v>
      </c>
      <c r="AU427" s="25" t="s">
        <v>82</v>
      </c>
      <c r="AY427" s="25" t="s">
        <v>149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25" t="s">
        <v>80</v>
      </c>
      <c r="BK427" s="171">
        <f>ROUND(I427*H427,2)</f>
        <v>0</v>
      </c>
      <c r="BL427" s="25" t="s">
        <v>156</v>
      </c>
      <c r="BM427" s="25" t="s">
        <v>1192</v>
      </c>
    </row>
    <row r="428" spans="2:65" s="1" customFormat="1" ht="16.5" customHeight="1">
      <c r="B428" s="160"/>
      <c r="C428" s="202" t="s">
        <v>601</v>
      </c>
      <c r="D428" s="202" t="s">
        <v>415</v>
      </c>
      <c r="E428" s="203" t="s">
        <v>711</v>
      </c>
      <c r="F428" s="204" t="s">
        <v>712</v>
      </c>
      <c r="G428" s="205" t="s">
        <v>154</v>
      </c>
      <c r="H428" s="206">
        <v>3</v>
      </c>
      <c r="I428" s="207"/>
      <c r="J428" s="207">
        <f>ROUND(I428*H428,2)</f>
        <v>0</v>
      </c>
      <c r="K428" s="204" t="s">
        <v>5</v>
      </c>
      <c r="L428" s="208"/>
      <c r="M428" s="209" t="s">
        <v>5</v>
      </c>
      <c r="N428" s="210" t="s">
        <v>44</v>
      </c>
      <c r="O428" s="169">
        <v>0</v>
      </c>
      <c r="P428" s="169">
        <f>O428*H428</f>
        <v>0</v>
      </c>
      <c r="Q428" s="169">
        <v>7.9000000000000001E-2</v>
      </c>
      <c r="R428" s="169">
        <f>Q428*H428</f>
        <v>0.23699999999999999</v>
      </c>
      <c r="S428" s="169">
        <v>0</v>
      </c>
      <c r="T428" s="170">
        <f>S428*H428</f>
        <v>0</v>
      </c>
      <c r="AR428" s="25" t="s">
        <v>195</v>
      </c>
      <c r="AT428" s="25" t="s">
        <v>415</v>
      </c>
      <c r="AU428" s="25" t="s">
        <v>82</v>
      </c>
      <c r="AY428" s="25" t="s">
        <v>149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25" t="s">
        <v>80</v>
      </c>
      <c r="BK428" s="171">
        <f>ROUND(I428*H428,2)</f>
        <v>0</v>
      </c>
      <c r="BL428" s="25" t="s">
        <v>156</v>
      </c>
      <c r="BM428" s="25" t="s">
        <v>1193</v>
      </c>
    </row>
    <row r="429" spans="2:65" s="11" customFormat="1" ht="29.85" customHeight="1">
      <c r="B429" s="148"/>
      <c r="D429" s="149" t="s">
        <v>72</v>
      </c>
      <c r="E429" s="158" t="s">
        <v>203</v>
      </c>
      <c r="F429" s="158" t="s">
        <v>714</v>
      </c>
      <c r="J429" s="159">
        <f>BK429</f>
        <v>0</v>
      </c>
      <c r="L429" s="148"/>
      <c r="M429" s="152"/>
      <c r="N429" s="153"/>
      <c r="O429" s="153"/>
      <c r="P429" s="154">
        <f>SUM(P430:P443)</f>
        <v>3.0300000000000002</v>
      </c>
      <c r="Q429" s="153"/>
      <c r="R429" s="154">
        <f>SUM(R430:R443)</f>
        <v>2.8150000000000002E-3</v>
      </c>
      <c r="S429" s="153"/>
      <c r="T429" s="155">
        <f>SUM(T430:T443)</f>
        <v>7.5750000000000012E-2</v>
      </c>
      <c r="AR429" s="149" t="s">
        <v>80</v>
      </c>
      <c r="AT429" s="156" t="s">
        <v>72</v>
      </c>
      <c r="AU429" s="156" t="s">
        <v>80</v>
      </c>
      <c r="AY429" s="149" t="s">
        <v>149</v>
      </c>
      <c r="BK429" s="157">
        <f>SUM(BK430:BK443)</f>
        <v>0</v>
      </c>
    </row>
    <row r="430" spans="2:65" s="1" customFormat="1" ht="25.5" customHeight="1">
      <c r="B430" s="160"/>
      <c r="C430" s="161" t="s">
        <v>605</v>
      </c>
      <c r="D430" s="161" t="s">
        <v>151</v>
      </c>
      <c r="E430" s="162" t="s">
        <v>722</v>
      </c>
      <c r="F430" s="163" t="s">
        <v>723</v>
      </c>
      <c r="G430" s="164" t="s">
        <v>219</v>
      </c>
      <c r="H430" s="165">
        <v>2</v>
      </c>
      <c r="I430" s="166"/>
      <c r="J430" s="166">
        <f>ROUND(I430*H430,2)</f>
        <v>0</v>
      </c>
      <c r="K430" s="163" t="s">
        <v>155</v>
      </c>
      <c r="L430" s="39"/>
      <c r="M430" s="167" t="s">
        <v>5</v>
      </c>
      <c r="N430" s="168" t="s">
        <v>44</v>
      </c>
      <c r="O430" s="169">
        <v>0.24</v>
      </c>
      <c r="P430" s="169">
        <f>O430*H430</f>
        <v>0.48</v>
      </c>
      <c r="Q430" s="169">
        <v>1.0000000000000001E-5</v>
      </c>
      <c r="R430" s="169">
        <f>Q430*H430</f>
        <v>2.0000000000000002E-5</v>
      </c>
      <c r="S430" s="169">
        <v>0</v>
      </c>
      <c r="T430" s="170">
        <f>S430*H430</f>
        <v>0</v>
      </c>
      <c r="AR430" s="25" t="s">
        <v>156</v>
      </c>
      <c r="AT430" s="25" t="s">
        <v>151</v>
      </c>
      <c r="AU430" s="25" t="s">
        <v>82</v>
      </c>
      <c r="AY430" s="25" t="s">
        <v>149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25" t="s">
        <v>80</v>
      </c>
      <c r="BK430" s="171">
        <f>ROUND(I430*H430,2)</f>
        <v>0</v>
      </c>
      <c r="BL430" s="25" t="s">
        <v>156</v>
      </c>
      <c r="BM430" s="25" t="s">
        <v>1194</v>
      </c>
    </row>
    <row r="431" spans="2:65" s="13" customFormat="1">
      <c r="B431" s="182"/>
      <c r="D431" s="173" t="s">
        <v>173</v>
      </c>
      <c r="E431" s="183" t="s">
        <v>5</v>
      </c>
      <c r="F431" s="184" t="s">
        <v>187</v>
      </c>
      <c r="H431" s="183" t="s">
        <v>5</v>
      </c>
      <c r="L431" s="182"/>
      <c r="M431" s="185"/>
      <c r="N431" s="186"/>
      <c r="O431" s="186"/>
      <c r="P431" s="186"/>
      <c r="Q431" s="186"/>
      <c r="R431" s="186"/>
      <c r="S431" s="186"/>
      <c r="T431" s="187"/>
      <c r="AT431" s="183" t="s">
        <v>173</v>
      </c>
      <c r="AU431" s="183" t="s">
        <v>82</v>
      </c>
      <c r="AV431" s="13" t="s">
        <v>80</v>
      </c>
      <c r="AW431" s="13" t="s">
        <v>36</v>
      </c>
      <c r="AX431" s="13" t="s">
        <v>73</v>
      </c>
      <c r="AY431" s="183" t="s">
        <v>149</v>
      </c>
    </row>
    <row r="432" spans="2:65" s="13" customFormat="1">
      <c r="B432" s="182"/>
      <c r="D432" s="173" t="s">
        <v>173</v>
      </c>
      <c r="E432" s="183" t="s">
        <v>5</v>
      </c>
      <c r="F432" s="184" t="s">
        <v>188</v>
      </c>
      <c r="H432" s="183" t="s">
        <v>5</v>
      </c>
      <c r="L432" s="182"/>
      <c r="M432" s="185"/>
      <c r="N432" s="186"/>
      <c r="O432" s="186"/>
      <c r="P432" s="186"/>
      <c r="Q432" s="186"/>
      <c r="R432" s="186"/>
      <c r="S432" s="186"/>
      <c r="T432" s="187"/>
      <c r="AT432" s="183" t="s">
        <v>173</v>
      </c>
      <c r="AU432" s="183" t="s">
        <v>82</v>
      </c>
      <c r="AV432" s="13" t="s">
        <v>80</v>
      </c>
      <c r="AW432" s="13" t="s">
        <v>36</v>
      </c>
      <c r="AX432" s="13" t="s">
        <v>73</v>
      </c>
      <c r="AY432" s="183" t="s">
        <v>149</v>
      </c>
    </row>
    <row r="433" spans="2:65" s="12" customFormat="1">
      <c r="B433" s="172"/>
      <c r="D433" s="173" t="s">
        <v>173</v>
      </c>
      <c r="E433" s="174" t="s">
        <v>5</v>
      </c>
      <c r="F433" s="175" t="s">
        <v>1195</v>
      </c>
      <c r="H433" s="176">
        <v>2</v>
      </c>
      <c r="L433" s="172"/>
      <c r="M433" s="177"/>
      <c r="N433" s="178"/>
      <c r="O433" s="178"/>
      <c r="P433" s="178"/>
      <c r="Q433" s="178"/>
      <c r="R433" s="178"/>
      <c r="S433" s="178"/>
      <c r="T433" s="179"/>
      <c r="AT433" s="174" t="s">
        <v>173</v>
      </c>
      <c r="AU433" s="174" t="s">
        <v>82</v>
      </c>
      <c r="AV433" s="12" t="s">
        <v>82</v>
      </c>
      <c r="AW433" s="12" t="s">
        <v>36</v>
      </c>
      <c r="AX433" s="12" t="s">
        <v>80</v>
      </c>
      <c r="AY433" s="174" t="s">
        <v>149</v>
      </c>
    </row>
    <row r="434" spans="2:65" s="1" customFormat="1" ht="38.25" customHeight="1">
      <c r="B434" s="160"/>
      <c r="C434" s="161" t="s">
        <v>609</v>
      </c>
      <c r="D434" s="161" t="s">
        <v>151</v>
      </c>
      <c r="E434" s="162" t="s">
        <v>728</v>
      </c>
      <c r="F434" s="163" t="s">
        <v>729</v>
      </c>
      <c r="G434" s="164" t="s">
        <v>219</v>
      </c>
      <c r="H434" s="165">
        <v>2</v>
      </c>
      <c r="I434" s="166"/>
      <c r="J434" s="166">
        <f>ROUND(I434*H434,2)</f>
        <v>0</v>
      </c>
      <c r="K434" s="163" t="s">
        <v>155</v>
      </c>
      <c r="L434" s="39"/>
      <c r="M434" s="167" t="s">
        <v>5</v>
      </c>
      <c r="N434" s="168" t="s">
        <v>44</v>
      </c>
      <c r="O434" s="169">
        <v>0.104</v>
      </c>
      <c r="P434" s="169">
        <f>O434*H434</f>
        <v>0.20799999999999999</v>
      </c>
      <c r="Q434" s="169">
        <v>3.4000000000000002E-4</v>
      </c>
      <c r="R434" s="169">
        <f>Q434*H434</f>
        <v>6.8000000000000005E-4</v>
      </c>
      <c r="S434" s="169">
        <v>0</v>
      </c>
      <c r="T434" s="170">
        <f>S434*H434</f>
        <v>0</v>
      </c>
      <c r="AR434" s="25" t="s">
        <v>156</v>
      </c>
      <c r="AT434" s="25" t="s">
        <v>151</v>
      </c>
      <c r="AU434" s="25" t="s">
        <v>82</v>
      </c>
      <c r="AY434" s="25" t="s">
        <v>149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25" t="s">
        <v>80</v>
      </c>
      <c r="BK434" s="171">
        <f>ROUND(I434*H434,2)</f>
        <v>0</v>
      </c>
      <c r="BL434" s="25" t="s">
        <v>156</v>
      </c>
      <c r="BM434" s="25" t="s">
        <v>1196</v>
      </c>
    </row>
    <row r="435" spans="2:65" s="13" customFormat="1">
      <c r="B435" s="182"/>
      <c r="D435" s="173" t="s">
        <v>173</v>
      </c>
      <c r="E435" s="183" t="s">
        <v>5</v>
      </c>
      <c r="F435" s="184" t="s">
        <v>187</v>
      </c>
      <c r="H435" s="183" t="s">
        <v>5</v>
      </c>
      <c r="L435" s="182"/>
      <c r="M435" s="185"/>
      <c r="N435" s="186"/>
      <c r="O435" s="186"/>
      <c r="P435" s="186"/>
      <c r="Q435" s="186"/>
      <c r="R435" s="186"/>
      <c r="S435" s="186"/>
      <c r="T435" s="187"/>
      <c r="AT435" s="183" t="s">
        <v>173</v>
      </c>
      <c r="AU435" s="183" t="s">
        <v>82</v>
      </c>
      <c r="AV435" s="13" t="s">
        <v>80</v>
      </c>
      <c r="AW435" s="13" t="s">
        <v>36</v>
      </c>
      <c r="AX435" s="13" t="s">
        <v>73</v>
      </c>
      <c r="AY435" s="183" t="s">
        <v>149</v>
      </c>
    </row>
    <row r="436" spans="2:65" s="13" customFormat="1">
      <c r="B436" s="182"/>
      <c r="D436" s="173" t="s">
        <v>173</v>
      </c>
      <c r="E436" s="183" t="s">
        <v>5</v>
      </c>
      <c r="F436" s="184" t="s">
        <v>188</v>
      </c>
      <c r="H436" s="183" t="s">
        <v>5</v>
      </c>
      <c r="L436" s="182"/>
      <c r="M436" s="185"/>
      <c r="N436" s="186"/>
      <c r="O436" s="186"/>
      <c r="P436" s="186"/>
      <c r="Q436" s="186"/>
      <c r="R436" s="186"/>
      <c r="S436" s="186"/>
      <c r="T436" s="187"/>
      <c r="AT436" s="183" t="s">
        <v>173</v>
      </c>
      <c r="AU436" s="183" t="s">
        <v>82</v>
      </c>
      <c r="AV436" s="13" t="s">
        <v>80</v>
      </c>
      <c r="AW436" s="13" t="s">
        <v>36</v>
      </c>
      <c r="AX436" s="13" t="s">
        <v>73</v>
      </c>
      <c r="AY436" s="183" t="s">
        <v>149</v>
      </c>
    </row>
    <row r="437" spans="2:65" s="12" customFormat="1">
      <c r="B437" s="172"/>
      <c r="D437" s="173" t="s">
        <v>173</v>
      </c>
      <c r="E437" s="174" t="s">
        <v>5</v>
      </c>
      <c r="F437" s="175" t="s">
        <v>1195</v>
      </c>
      <c r="H437" s="176">
        <v>2</v>
      </c>
      <c r="L437" s="172"/>
      <c r="M437" s="177"/>
      <c r="N437" s="178"/>
      <c r="O437" s="178"/>
      <c r="P437" s="178"/>
      <c r="Q437" s="178"/>
      <c r="R437" s="178"/>
      <c r="S437" s="178"/>
      <c r="T437" s="179"/>
      <c r="AT437" s="174" t="s">
        <v>173</v>
      </c>
      <c r="AU437" s="174" t="s">
        <v>82</v>
      </c>
      <c r="AV437" s="12" t="s">
        <v>82</v>
      </c>
      <c r="AW437" s="12" t="s">
        <v>36</v>
      </c>
      <c r="AX437" s="12" t="s">
        <v>80</v>
      </c>
      <c r="AY437" s="174" t="s">
        <v>149</v>
      </c>
    </row>
    <row r="438" spans="2:65" s="1" customFormat="1" ht="25.5" customHeight="1">
      <c r="B438" s="160"/>
      <c r="C438" s="161" t="s">
        <v>613</v>
      </c>
      <c r="D438" s="161" t="s">
        <v>151</v>
      </c>
      <c r="E438" s="162" t="s">
        <v>732</v>
      </c>
      <c r="F438" s="163" t="s">
        <v>733</v>
      </c>
      <c r="G438" s="164" t="s">
        <v>219</v>
      </c>
      <c r="H438" s="165">
        <v>2</v>
      </c>
      <c r="I438" s="166"/>
      <c r="J438" s="166">
        <f>ROUND(I438*H438,2)</f>
        <v>0</v>
      </c>
      <c r="K438" s="163" t="s">
        <v>155</v>
      </c>
      <c r="L438" s="39"/>
      <c r="M438" s="167" t="s">
        <v>5</v>
      </c>
      <c r="N438" s="168" t="s">
        <v>44</v>
      </c>
      <c r="O438" s="169">
        <v>0.19600000000000001</v>
      </c>
      <c r="P438" s="169">
        <f>O438*H438</f>
        <v>0.39200000000000002</v>
      </c>
      <c r="Q438" s="169">
        <v>0</v>
      </c>
      <c r="R438" s="169">
        <f>Q438*H438</f>
        <v>0</v>
      </c>
      <c r="S438" s="169">
        <v>0</v>
      </c>
      <c r="T438" s="170">
        <f>S438*H438</f>
        <v>0</v>
      </c>
      <c r="AR438" s="25" t="s">
        <v>156</v>
      </c>
      <c r="AT438" s="25" t="s">
        <v>151</v>
      </c>
      <c r="AU438" s="25" t="s">
        <v>82</v>
      </c>
      <c r="AY438" s="25" t="s">
        <v>149</v>
      </c>
      <c r="BE438" s="171">
        <f>IF(N438="základní",J438,0)</f>
        <v>0</v>
      </c>
      <c r="BF438" s="171">
        <f>IF(N438="snížená",J438,0)</f>
        <v>0</v>
      </c>
      <c r="BG438" s="171">
        <f>IF(N438="zákl. přenesená",J438,0)</f>
        <v>0</v>
      </c>
      <c r="BH438" s="171">
        <f>IF(N438="sníž. přenesená",J438,0)</f>
        <v>0</v>
      </c>
      <c r="BI438" s="171">
        <f>IF(N438="nulová",J438,0)</f>
        <v>0</v>
      </c>
      <c r="BJ438" s="25" t="s">
        <v>80</v>
      </c>
      <c r="BK438" s="171">
        <f>ROUND(I438*H438,2)</f>
        <v>0</v>
      </c>
      <c r="BL438" s="25" t="s">
        <v>156</v>
      </c>
      <c r="BM438" s="25" t="s">
        <v>1197</v>
      </c>
    </row>
    <row r="439" spans="2:65" s="13" customFormat="1">
      <c r="B439" s="182"/>
      <c r="D439" s="173" t="s">
        <v>173</v>
      </c>
      <c r="E439" s="183" t="s">
        <v>5</v>
      </c>
      <c r="F439" s="184" t="s">
        <v>187</v>
      </c>
      <c r="H439" s="183" t="s">
        <v>5</v>
      </c>
      <c r="L439" s="182"/>
      <c r="M439" s="185"/>
      <c r="N439" s="186"/>
      <c r="O439" s="186"/>
      <c r="P439" s="186"/>
      <c r="Q439" s="186"/>
      <c r="R439" s="186"/>
      <c r="S439" s="186"/>
      <c r="T439" s="187"/>
      <c r="AT439" s="183" t="s">
        <v>173</v>
      </c>
      <c r="AU439" s="183" t="s">
        <v>82</v>
      </c>
      <c r="AV439" s="13" t="s">
        <v>80</v>
      </c>
      <c r="AW439" s="13" t="s">
        <v>36</v>
      </c>
      <c r="AX439" s="13" t="s">
        <v>73</v>
      </c>
      <c r="AY439" s="183" t="s">
        <v>149</v>
      </c>
    </row>
    <row r="440" spans="2:65" s="13" customFormat="1">
      <c r="B440" s="182"/>
      <c r="D440" s="173" t="s">
        <v>173</v>
      </c>
      <c r="E440" s="183" t="s">
        <v>5</v>
      </c>
      <c r="F440" s="184" t="s">
        <v>188</v>
      </c>
      <c r="H440" s="183" t="s">
        <v>5</v>
      </c>
      <c r="L440" s="182"/>
      <c r="M440" s="185"/>
      <c r="N440" s="186"/>
      <c r="O440" s="186"/>
      <c r="P440" s="186"/>
      <c r="Q440" s="186"/>
      <c r="R440" s="186"/>
      <c r="S440" s="186"/>
      <c r="T440" s="187"/>
      <c r="AT440" s="183" t="s">
        <v>173</v>
      </c>
      <c r="AU440" s="183" t="s">
        <v>82</v>
      </c>
      <c r="AV440" s="13" t="s">
        <v>80</v>
      </c>
      <c r="AW440" s="13" t="s">
        <v>36</v>
      </c>
      <c r="AX440" s="13" t="s">
        <v>73</v>
      </c>
      <c r="AY440" s="183" t="s">
        <v>149</v>
      </c>
    </row>
    <row r="441" spans="2:65" s="12" customFormat="1">
      <c r="B441" s="172"/>
      <c r="D441" s="173" t="s">
        <v>173</v>
      </c>
      <c r="E441" s="174" t="s">
        <v>5</v>
      </c>
      <c r="F441" s="175" t="s">
        <v>1195</v>
      </c>
      <c r="H441" s="176">
        <v>2</v>
      </c>
      <c r="L441" s="172"/>
      <c r="M441" s="177"/>
      <c r="N441" s="178"/>
      <c r="O441" s="178"/>
      <c r="P441" s="178"/>
      <c r="Q441" s="178"/>
      <c r="R441" s="178"/>
      <c r="S441" s="178"/>
      <c r="T441" s="179"/>
      <c r="AT441" s="174" t="s">
        <v>173</v>
      </c>
      <c r="AU441" s="174" t="s">
        <v>82</v>
      </c>
      <c r="AV441" s="12" t="s">
        <v>82</v>
      </c>
      <c r="AW441" s="12" t="s">
        <v>36</v>
      </c>
      <c r="AX441" s="12" t="s">
        <v>80</v>
      </c>
      <c r="AY441" s="174" t="s">
        <v>149</v>
      </c>
    </row>
    <row r="442" spans="2:65" s="1" customFormat="1" ht="25.5" customHeight="1">
      <c r="B442" s="160"/>
      <c r="C442" s="161" t="s">
        <v>617</v>
      </c>
      <c r="D442" s="161" t="s">
        <v>151</v>
      </c>
      <c r="E442" s="162" t="s">
        <v>736</v>
      </c>
      <c r="F442" s="163" t="s">
        <v>737</v>
      </c>
      <c r="G442" s="164" t="s">
        <v>219</v>
      </c>
      <c r="H442" s="165">
        <v>0.75</v>
      </c>
      <c r="I442" s="166"/>
      <c r="J442" s="166">
        <f>ROUND(I442*H442,2)</f>
        <v>0</v>
      </c>
      <c r="K442" s="163" t="s">
        <v>155</v>
      </c>
      <c r="L442" s="39"/>
      <c r="M442" s="167" t="s">
        <v>5</v>
      </c>
      <c r="N442" s="168" t="s">
        <v>44</v>
      </c>
      <c r="O442" s="169">
        <v>2.6</v>
      </c>
      <c r="P442" s="169">
        <f>O442*H442</f>
        <v>1.9500000000000002</v>
      </c>
      <c r="Q442" s="169">
        <v>2.82E-3</v>
      </c>
      <c r="R442" s="169">
        <f>Q442*H442</f>
        <v>2.1150000000000001E-3</v>
      </c>
      <c r="S442" s="169">
        <v>0.10100000000000001</v>
      </c>
      <c r="T442" s="170">
        <f>S442*H442</f>
        <v>7.5750000000000012E-2</v>
      </c>
      <c r="AR442" s="25" t="s">
        <v>156</v>
      </c>
      <c r="AT442" s="25" t="s">
        <v>151</v>
      </c>
      <c r="AU442" s="25" t="s">
        <v>82</v>
      </c>
      <c r="AY442" s="25" t="s">
        <v>149</v>
      </c>
      <c r="BE442" s="171">
        <f>IF(N442="základní",J442,0)</f>
        <v>0</v>
      </c>
      <c r="BF442" s="171">
        <f>IF(N442="snížená",J442,0)</f>
        <v>0</v>
      </c>
      <c r="BG442" s="171">
        <f>IF(N442="zákl. přenesená",J442,0)</f>
        <v>0</v>
      </c>
      <c r="BH442" s="171">
        <f>IF(N442="sníž. přenesená",J442,0)</f>
        <v>0</v>
      </c>
      <c r="BI442" s="171">
        <f>IF(N442="nulová",J442,0)</f>
        <v>0</v>
      </c>
      <c r="BJ442" s="25" t="s">
        <v>80</v>
      </c>
      <c r="BK442" s="171">
        <f>ROUND(I442*H442,2)</f>
        <v>0</v>
      </c>
      <c r="BL442" s="25" t="s">
        <v>156</v>
      </c>
      <c r="BM442" s="25" t="s">
        <v>1198</v>
      </c>
    </row>
    <row r="443" spans="2:65" s="12" customFormat="1">
      <c r="B443" s="172"/>
      <c r="D443" s="173" t="s">
        <v>173</v>
      </c>
      <c r="E443" s="174" t="s">
        <v>5</v>
      </c>
      <c r="F443" s="175" t="s">
        <v>1199</v>
      </c>
      <c r="H443" s="176">
        <v>0.75</v>
      </c>
      <c r="L443" s="172"/>
      <c r="M443" s="177"/>
      <c r="N443" s="178"/>
      <c r="O443" s="178"/>
      <c r="P443" s="178"/>
      <c r="Q443" s="178"/>
      <c r="R443" s="178"/>
      <c r="S443" s="178"/>
      <c r="T443" s="179"/>
      <c r="AT443" s="174" t="s">
        <v>173</v>
      </c>
      <c r="AU443" s="174" t="s">
        <v>82</v>
      </c>
      <c r="AV443" s="12" t="s">
        <v>82</v>
      </c>
      <c r="AW443" s="12" t="s">
        <v>36</v>
      </c>
      <c r="AX443" s="12" t="s">
        <v>80</v>
      </c>
      <c r="AY443" s="174" t="s">
        <v>149</v>
      </c>
    </row>
    <row r="444" spans="2:65" s="11" customFormat="1" ht="29.85" customHeight="1">
      <c r="B444" s="148"/>
      <c r="D444" s="149" t="s">
        <v>72</v>
      </c>
      <c r="E444" s="158" t="s">
        <v>745</v>
      </c>
      <c r="F444" s="158" t="s">
        <v>746</v>
      </c>
      <c r="J444" s="159">
        <f>BK444</f>
        <v>0</v>
      </c>
      <c r="L444" s="148"/>
      <c r="M444" s="152"/>
      <c r="N444" s="153"/>
      <c r="O444" s="153"/>
      <c r="P444" s="154">
        <f>SUM(P445:P471)</f>
        <v>5.8009839999999988</v>
      </c>
      <c r="Q444" s="153"/>
      <c r="R444" s="154">
        <f>SUM(R445:R471)</f>
        <v>0</v>
      </c>
      <c r="S444" s="153"/>
      <c r="T444" s="155">
        <f>SUM(T445:T471)</f>
        <v>0</v>
      </c>
      <c r="AR444" s="149" t="s">
        <v>80</v>
      </c>
      <c r="AT444" s="156" t="s">
        <v>72</v>
      </c>
      <c r="AU444" s="156" t="s">
        <v>80</v>
      </c>
      <c r="AY444" s="149" t="s">
        <v>149</v>
      </c>
      <c r="BK444" s="157">
        <f>SUM(BK445:BK471)</f>
        <v>0</v>
      </c>
    </row>
    <row r="445" spans="2:65" s="1" customFormat="1" ht="25.5" customHeight="1">
      <c r="B445" s="160"/>
      <c r="C445" s="161" t="s">
        <v>621</v>
      </c>
      <c r="D445" s="161" t="s">
        <v>151</v>
      </c>
      <c r="E445" s="162" t="s">
        <v>748</v>
      </c>
      <c r="F445" s="163" t="s">
        <v>749</v>
      </c>
      <c r="G445" s="164" t="s">
        <v>400</v>
      </c>
      <c r="H445" s="165">
        <v>92.236999999999995</v>
      </c>
      <c r="I445" s="166"/>
      <c r="J445" s="166">
        <f>ROUND(I445*H445,2)</f>
        <v>0</v>
      </c>
      <c r="K445" s="163" t="s">
        <v>155</v>
      </c>
      <c r="L445" s="39"/>
      <c r="M445" s="167" t="s">
        <v>5</v>
      </c>
      <c r="N445" s="168" t="s">
        <v>44</v>
      </c>
      <c r="O445" s="169">
        <v>0.03</v>
      </c>
      <c r="P445" s="169">
        <f>O445*H445</f>
        <v>2.7671099999999997</v>
      </c>
      <c r="Q445" s="169">
        <v>0</v>
      </c>
      <c r="R445" s="169">
        <f>Q445*H445</f>
        <v>0</v>
      </c>
      <c r="S445" s="169">
        <v>0</v>
      </c>
      <c r="T445" s="170">
        <f>S445*H445</f>
        <v>0</v>
      </c>
      <c r="AR445" s="25" t="s">
        <v>156</v>
      </c>
      <c r="AT445" s="25" t="s">
        <v>151</v>
      </c>
      <c r="AU445" s="25" t="s">
        <v>82</v>
      </c>
      <c r="AY445" s="25" t="s">
        <v>149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25" t="s">
        <v>80</v>
      </c>
      <c r="BK445" s="171">
        <f>ROUND(I445*H445,2)</f>
        <v>0</v>
      </c>
      <c r="BL445" s="25" t="s">
        <v>156</v>
      </c>
      <c r="BM445" s="25" t="s">
        <v>1200</v>
      </c>
    </row>
    <row r="446" spans="2:65" s="13" customFormat="1">
      <c r="B446" s="182"/>
      <c r="D446" s="173" t="s">
        <v>173</v>
      </c>
      <c r="E446" s="183" t="s">
        <v>5</v>
      </c>
      <c r="F446" s="184" t="s">
        <v>751</v>
      </c>
      <c r="H446" s="183" t="s">
        <v>5</v>
      </c>
      <c r="L446" s="182"/>
      <c r="M446" s="185"/>
      <c r="N446" s="186"/>
      <c r="O446" s="186"/>
      <c r="P446" s="186"/>
      <c r="Q446" s="186"/>
      <c r="R446" s="186"/>
      <c r="S446" s="186"/>
      <c r="T446" s="187"/>
      <c r="AT446" s="183" t="s">
        <v>173</v>
      </c>
      <c r="AU446" s="183" t="s">
        <v>82</v>
      </c>
      <c r="AV446" s="13" t="s">
        <v>80</v>
      </c>
      <c r="AW446" s="13" t="s">
        <v>36</v>
      </c>
      <c r="AX446" s="13" t="s">
        <v>73</v>
      </c>
      <c r="AY446" s="183" t="s">
        <v>149</v>
      </c>
    </row>
    <row r="447" spans="2:65" s="12" customFormat="1">
      <c r="B447" s="172"/>
      <c r="D447" s="173" t="s">
        <v>173</v>
      </c>
      <c r="E447" s="174" t="s">
        <v>5</v>
      </c>
      <c r="F447" s="175" t="s">
        <v>1201</v>
      </c>
      <c r="H447" s="176">
        <v>0.63800000000000001</v>
      </c>
      <c r="L447" s="172"/>
      <c r="M447" s="177"/>
      <c r="N447" s="178"/>
      <c r="O447" s="178"/>
      <c r="P447" s="178"/>
      <c r="Q447" s="178"/>
      <c r="R447" s="178"/>
      <c r="S447" s="178"/>
      <c r="T447" s="179"/>
      <c r="AT447" s="174" t="s">
        <v>173</v>
      </c>
      <c r="AU447" s="174" t="s">
        <v>82</v>
      </c>
      <c r="AV447" s="12" t="s">
        <v>82</v>
      </c>
      <c r="AW447" s="12" t="s">
        <v>36</v>
      </c>
      <c r="AX447" s="12" t="s">
        <v>73</v>
      </c>
      <c r="AY447" s="174" t="s">
        <v>149</v>
      </c>
    </row>
    <row r="448" spans="2:65" s="15" customFormat="1">
      <c r="B448" s="195"/>
      <c r="D448" s="173" t="s">
        <v>173</v>
      </c>
      <c r="E448" s="196" t="s">
        <v>5</v>
      </c>
      <c r="F448" s="197" t="s">
        <v>284</v>
      </c>
      <c r="H448" s="198">
        <v>0.63800000000000001</v>
      </c>
      <c r="L448" s="195"/>
      <c r="M448" s="199"/>
      <c r="N448" s="200"/>
      <c r="O448" s="200"/>
      <c r="P448" s="200"/>
      <c r="Q448" s="200"/>
      <c r="R448" s="200"/>
      <c r="S448" s="200"/>
      <c r="T448" s="201"/>
      <c r="AT448" s="196" t="s">
        <v>173</v>
      </c>
      <c r="AU448" s="196" t="s">
        <v>82</v>
      </c>
      <c r="AV448" s="15" t="s">
        <v>161</v>
      </c>
      <c r="AW448" s="15" t="s">
        <v>36</v>
      </c>
      <c r="AX448" s="15" t="s">
        <v>73</v>
      </c>
      <c r="AY448" s="196" t="s">
        <v>149</v>
      </c>
    </row>
    <row r="449" spans="2:65" s="13" customFormat="1">
      <c r="B449" s="182"/>
      <c r="D449" s="173" t="s">
        <v>173</v>
      </c>
      <c r="E449" s="183" t="s">
        <v>5</v>
      </c>
      <c r="F449" s="184" t="s">
        <v>754</v>
      </c>
      <c r="H449" s="183" t="s">
        <v>5</v>
      </c>
      <c r="L449" s="182"/>
      <c r="M449" s="185"/>
      <c r="N449" s="186"/>
      <c r="O449" s="186"/>
      <c r="P449" s="186"/>
      <c r="Q449" s="186"/>
      <c r="R449" s="186"/>
      <c r="S449" s="186"/>
      <c r="T449" s="187"/>
      <c r="AT449" s="183" t="s">
        <v>173</v>
      </c>
      <c r="AU449" s="183" t="s">
        <v>82</v>
      </c>
      <c r="AV449" s="13" t="s">
        <v>80</v>
      </c>
      <c r="AW449" s="13" t="s">
        <v>36</v>
      </c>
      <c r="AX449" s="13" t="s">
        <v>73</v>
      </c>
      <c r="AY449" s="183" t="s">
        <v>149</v>
      </c>
    </row>
    <row r="450" spans="2:65" s="12" customFormat="1">
      <c r="B450" s="172"/>
      <c r="D450" s="173" t="s">
        <v>173</v>
      </c>
      <c r="E450" s="174" t="s">
        <v>5</v>
      </c>
      <c r="F450" s="175" t="s">
        <v>1202</v>
      </c>
      <c r="H450" s="176">
        <v>91.201999999999998</v>
      </c>
      <c r="L450" s="172"/>
      <c r="M450" s="177"/>
      <c r="N450" s="178"/>
      <c r="O450" s="178"/>
      <c r="P450" s="178"/>
      <c r="Q450" s="178"/>
      <c r="R450" s="178"/>
      <c r="S450" s="178"/>
      <c r="T450" s="179"/>
      <c r="AT450" s="174" t="s">
        <v>173</v>
      </c>
      <c r="AU450" s="174" t="s">
        <v>82</v>
      </c>
      <c r="AV450" s="12" t="s">
        <v>82</v>
      </c>
      <c r="AW450" s="12" t="s">
        <v>36</v>
      </c>
      <c r="AX450" s="12" t="s">
        <v>73</v>
      </c>
      <c r="AY450" s="174" t="s">
        <v>149</v>
      </c>
    </row>
    <row r="451" spans="2:65" s="12" customFormat="1">
      <c r="B451" s="172"/>
      <c r="D451" s="173" t="s">
        <v>173</v>
      </c>
      <c r="E451" s="174" t="s">
        <v>5</v>
      </c>
      <c r="F451" s="175" t="s">
        <v>1203</v>
      </c>
      <c r="H451" s="176">
        <v>0.24199999999999999</v>
      </c>
      <c r="L451" s="172"/>
      <c r="M451" s="177"/>
      <c r="N451" s="178"/>
      <c r="O451" s="178"/>
      <c r="P451" s="178"/>
      <c r="Q451" s="178"/>
      <c r="R451" s="178"/>
      <c r="S451" s="178"/>
      <c r="T451" s="179"/>
      <c r="AT451" s="174" t="s">
        <v>173</v>
      </c>
      <c r="AU451" s="174" t="s">
        <v>82</v>
      </c>
      <c r="AV451" s="12" t="s">
        <v>82</v>
      </c>
      <c r="AW451" s="12" t="s">
        <v>36</v>
      </c>
      <c r="AX451" s="12" t="s">
        <v>73</v>
      </c>
      <c r="AY451" s="174" t="s">
        <v>149</v>
      </c>
    </row>
    <row r="452" spans="2:65" s="12" customFormat="1">
      <c r="B452" s="172"/>
      <c r="D452" s="173" t="s">
        <v>173</v>
      </c>
      <c r="E452" s="174" t="s">
        <v>5</v>
      </c>
      <c r="F452" s="175" t="s">
        <v>1204</v>
      </c>
      <c r="H452" s="176">
        <v>0.155</v>
      </c>
      <c r="L452" s="172"/>
      <c r="M452" s="177"/>
      <c r="N452" s="178"/>
      <c r="O452" s="178"/>
      <c r="P452" s="178"/>
      <c r="Q452" s="178"/>
      <c r="R452" s="178"/>
      <c r="S452" s="178"/>
      <c r="T452" s="179"/>
      <c r="AT452" s="174" t="s">
        <v>173</v>
      </c>
      <c r="AU452" s="174" t="s">
        <v>82</v>
      </c>
      <c r="AV452" s="12" t="s">
        <v>82</v>
      </c>
      <c r="AW452" s="12" t="s">
        <v>36</v>
      </c>
      <c r="AX452" s="12" t="s">
        <v>73</v>
      </c>
      <c r="AY452" s="174" t="s">
        <v>149</v>
      </c>
    </row>
    <row r="453" spans="2:65" s="14" customFormat="1">
      <c r="B453" s="188"/>
      <c r="D453" s="173" t="s">
        <v>173</v>
      </c>
      <c r="E453" s="189" t="s">
        <v>5</v>
      </c>
      <c r="F453" s="190" t="s">
        <v>194</v>
      </c>
      <c r="H453" s="191">
        <v>92.236999999999995</v>
      </c>
      <c r="L453" s="188"/>
      <c r="M453" s="192"/>
      <c r="N453" s="193"/>
      <c r="O453" s="193"/>
      <c r="P453" s="193"/>
      <c r="Q453" s="193"/>
      <c r="R453" s="193"/>
      <c r="S453" s="193"/>
      <c r="T453" s="194"/>
      <c r="AT453" s="189" t="s">
        <v>173</v>
      </c>
      <c r="AU453" s="189" t="s">
        <v>82</v>
      </c>
      <c r="AV453" s="14" t="s">
        <v>156</v>
      </c>
      <c r="AW453" s="14" t="s">
        <v>36</v>
      </c>
      <c r="AX453" s="14" t="s">
        <v>80</v>
      </c>
      <c r="AY453" s="189" t="s">
        <v>149</v>
      </c>
    </row>
    <row r="454" spans="2:65" s="1" customFormat="1" ht="25.5" customHeight="1">
      <c r="B454" s="160"/>
      <c r="C454" s="161" t="s">
        <v>625</v>
      </c>
      <c r="D454" s="161" t="s">
        <v>151</v>
      </c>
      <c r="E454" s="162" t="s">
        <v>759</v>
      </c>
      <c r="F454" s="163" t="s">
        <v>760</v>
      </c>
      <c r="G454" s="164" t="s">
        <v>400</v>
      </c>
      <c r="H454" s="165">
        <v>1466.2159999999999</v>
      </c>
      <c r="I454" s="166"/>
      <c r="J454" s="166">
        <f>ROUND(I454*H454,2)</f>
        <v>0</v>
      </c>
      <c r="K454" s="163" t="s">
        <v>155</v>
      </c>
      <c r="L454" s="39"/>
      <c r="M454" s="167" t="s">
        <v>5</v>
      </c>
      <c r="N454" s="168" t="s">
        <v>44</v>
      </c>
      <c r="O454" s="169">
        <v>2E-3</v>
      </c>
      <c r="P454" s="169">
        <f>O454*H454</f>
        <v>2.9324319999999999</v>
      </c>
      <c r="Q454" s="169">
        <v>0</v>
      </c>
      <c r="R454" s="169">
        <f>Q454*H454</f>
        <v>0</v>
      </c>
      <c r="S454" s="169">
        <v>0</v>
      </c>
      <c r="T454" s="170">
        <f>S454*H454</f>
        <v>0</v>
      </c>
      <c r="AR454" s="25" t="s">
        <v>156</v>
      </c>
      <c r="AT454" s="25" t="s">
        <v>151</v>
      </c>
      <c r="AU454" s="25" t="s">
        <v>82</v>
      </c>
      <c r="AY454" s="25" t="s">
        <v>149</v>
      </c>
      <c r="BE454" s="171">
        <f>IF(N454="základní",J454,0)</f>
        <v>0</v>
      </c>
      <c r="BF454" s="171">
        <f>IF(N454="snížená",J454,0)</f>
        <v>0</v>
      </c>
      <c r="BG454" s="171">
        <f>IF(N454="zákl. přenesená",J454,0)</f>
        <v>0</v>
      </c>
      <c r="BH454" s="171">
        <f>IF(N454="sníž. přenesená",J454,0)</f>
        <v>0</v>
      </c>
      <c r="BI454" s="171">
        <f>IF(N454="nulová",J454,0)</f>
        <v>0</v>
      </c>
      <c r="BJ454" s="25" t="s">
        <v>80</v>
      </c>
      <c r="BK454" s="171">
        <f>ROUND(I454*H454,2)</f>
        <v>0</v>
      </c>
      <c r="BL454" s="25" t="s">
        <v>156</v>
      </c>
      <c r="BM454" s="25" t="s">
        <v>1205</v>
      </c>
    </row>
    <row r="455" spans="2:65" s="13" customFormat="1">
      <c r="B455" s="182"/>
      <c r="D455" s="173" t="s">
        <v>173</v>
      </c>
      <c r="E455" s="183" t="s">
        <v>5</v>
      </c>
      <c r="F455" s="184" t="s">
        <v>762</v>
      </c>
      <c r="H455" s="183" t="s">
        <v>5</v>
      </c>
      <c r="L455" s="182"/>
      <c r="M455" s="185"/>
      <c r="N455" s="186"/>
      <c r="O455" s="186"/>
      <c r="P455" s="186"/>
      <c r="Q455" s="186"/>
      <c r="R455" s="186"/>
      <c r="S455" s="186"/>
      <c r="T455" s="187"/>
      <c r="AT455" s="183" t="s">
        <v>173</v>
      </c>
      <c r="AU455" s="183" t="s">
        <v>82</v>
      </c>
      <c r="AV455" s="13" t="s">
        <v>80</v>
      </c>
      <c r="AW455" s="13" t="s">
        <v>36</v>
      </c>
      <c r="AX455" s="13" t="s">
        <v>73</v>
      </c>
      <c r="AY455" s="183" t="s">
        <v>149</v>
      </c>
    </row>
    <row r="456" spans="2:65" s="12" customFormat="1">
      <c r="B456" s="172"/>
      <c r="D456" s="173" t="s">
        <v>173</v>
      </c>
      <c r="E456" s="174" t="s">
        <v>5</v>
      </c>
      <c r="F456" s="175" t="s">
        <v>1201</v>
      </c>
      <c r="H456" s="176">
        <v>0.63800000000000001</v>
      </c>
      <c r="L456" s="172"/>
      <c r="M456" s="177"/>
      <c r="N456" s="178"/>
      <c r="O456" s="178"/>
      <c r="P456" s="178"/>
      <c r="Q456" s="178"/>
      <c r="R456" s="178"/>
      <c r="S456" s="178"/>
      <c r="T456" s="179"/>
      <c r="AT456" s="174" t="s">
        <v>173</v>
      </c>
      <c r="AU456" s="174" t="s">
        <v>82</v>
      </c>
      <c r="AV456" s="12" t="s">
        <v>82</v>
      </c>
      <c r="AW456" s="12" t="s">
        <v>36</v>
      </c>
      <c r="AX456" s="12" t="s">
        <v>73</v>
      </c>
      <c r="AY456" s="174" t="s">
        <v>149</v>
      </c>
    </row>
    <row r="457" spans="2:65" s="15" customFormat="1">
      <c r="B457" s="195"/>
      <c r="D457" s="173" t="s">
        <v>173</v>
      </c>
      <c r="E457" s="196" t="s">
        <v>5</v>
      </c>
      <c r="F457" s="197" t="s">
        <v>284</v>
      </c>
      <c r="H457" s="198">
        <v>0.63800000000000001</v>
      </c>
      <c r="L457" s="195"/>
      <c r="M457" s="199"/>
      <c r="N457" s="200"/>
      <c r="O457" s="200"/>
      <c r="P457" s="200"/>
      <c r="Q457" s="200"/>
      <c r="R457" s="200"/>
      <c r="S457" s="200"/>
      <c r="T457" s="201"/>
      <c r="AT457" s="196" t="s">
        <v>173</v>
      </c>
      <c r="AU457" s="196" t="s">
        <v>82</v>
      </c>
      <c r="AV457" s="15" t="s">
        <v>161</v>
      </c>
      <c r="AW457" s="15" t="s">
        <v>36</v>
      </c>
      <c r="AX457" s="15" t="s">
        <v>73</v>
      </c>
      <c r="AY457" s="196" t="s">
        <v>149</v>
      </c>
    </row>
    <row r="458" spans="2:65" s="13" customFormat="1">
      <c r="B458" s="182"/>
      <c r="D458" s="173" t="s">
        <v>173</v>
      </c>
      <c r="E458" s="183" t="s">
        <v>5</v>
      </c>
      <c r="F458" s="184" t="s">
        <v>763</v>
      </c>
      <c r="H458" s="183" t="s">
        <v>5</v>
      </c>
      <c r="L458" s="182"/>
      <c r="M458" s="185"/>
      <c r="N458" s="186"/>
      <c r="O458" s="186"/>
      <c r="P458" s="186"/>
      <c r="Q458" s="186"/>
      <c r="R458" s="186"/>
      <c r="S458" s="186"/>
      <c r="T458" s="187"/>
      <c r="AT458" s="183" t="s">
        <v>173</v>
      </c>
      <c r="AU458" s="183" t="s">
        <v>82</v>
      </c>
      <c r="AV458" s="13" t="s">
        <v>80</v>
      </c>
      <c r="AW458" s="13" t="s">
        <v>36</v>
      </c>
      <c r="AX458" s="13" t="s">
        <v>73</v>
      </c>
      <c r="AY458" s="183" t="s">
        <v>149</v>
      </c>
    </row>
    <row r="459" spans="2:65" s="12" customFormat="1">
      <c r="B459" s="172"/>
      <c r="D459" s="173" t="s">
        <v>173</v>
      </c>
      <c r="E459" s="174" t="s">
        <v>5</v>
      </c>
      <c r="F459" s="175" t="s">
        <v>1206</v>
      </c>
      <c r="H459" s="176">
        <v>1459.2339999999999</v>
      </c>
      <c r="L459" s="172"/>
      <c r="M459" s="177"/>
      <c r="N459" s="178"/>
      <c r="O459" s="178"/>
      <c r="P459" s="178"/>
      <c r="Q459" s="178"/>
      <c r="R459" s="178"/>
      <c r="S459" s="178"/>
      <c r="T459" s="179"/>
      <c r="AT459" s="174" t="s">
        <v>173</v>
      </c>
      <c r="AU459" s="174" t="s">
        <v>82</v>
      </c>
      <c r="AV459" s="12" t="s">
        <v>82</v>
      </c>
      <c r="AW459" s="12" t="s">
        <v>36</v>
      </c>
      <c r="AX459" s="12" t="s">
        <v>73</v>
      </c>
      <c r="AY459" s="174" t="s">
        <v>149</v>
      </c>
    </row>
    <row r="460" spans="2:65" s="12" customFormat="1">
      <c r="B460" s="172"/>
      <c r="D460" s="173" t="s">
        <v>173</v>
      </c>
      <c r="E460" s="174" t="s">
        <v>5</v>
      </c>
      <c r="F460" s="175" t="s">
        <v>1207</v>
      </c>
      <c r="H460" s="176">
        <v>3.8719999999999999</v>
      </c>
      <c r="L460" s="172"/>
      <c r="M460" s="177"/>
      <c r="N460" s="178"/>
      <c r="O460" s="178"/>
      <c r="P460" s="178"/>
      <c r="Q460" s="178"/>
      <c r="R460" s="178"/>
      <c r="S460" s="178"/>
      <c r="T460" s="179"/>
      <c r="AT460" s="174" t="s">
        <v>173</v>
      </c>
      <c r="AU460" s="174" t="s">
        <v>82</v>
      </c>
      <c r="AV460" s="12" t="s">
        <v>82</v>
      </c>
      <c r="AW460" s="12" t="s">
        <v>36</v>
      </c>
      <c r="AX460" s="12" t="s">
        <v>73</v>
      </c>
      <c r="AY460" s="174" t="s">
        <v>149</v>
      </c>
    </row>
    <row r="461" spans="2:65" s="12" customFormat="1">
      <c r="B461" s="172"/>
      <c r="D461" s="173" t="s">
        <v>173</v>
      </c>
      <c r="E461" s="174" t="s">
        <v>5</v>
      </c>
      <c r="F461" s="175" t="s">
        <v>1208</v>
      </c>
      <c r="H461" s="176">
        <v>2.472</v>
      </c>
      <c r="L461" s="172"/>
      <c r="M461" s="177"/>
      <c r="N461" s="178"/>
      <c r="O461" s="178"/>
      <c r="P461" s="178"/>
      <c r="Q461" s="178"/>
      <c r="R461" s="178"/>
      <c r="S461" s="178"/>
      <c r="T461" s="179"/>
      <c r="AT461" s="174" t="s">
        <v>173</v>
      </c>
      <c r="AU461" s="174" t="s">
        <v>82</v>
      </c>
      <c r="AV461" s="12" t="s">
        <v>82</v>
      </c>
      <c r="AW461" s="12" t="s">
        <v>36</v>
      </c>
      <c r="AX461" s="12" t="s">
        <v>73</v>
      </c>
      <c r="AY461" s="174" t="s">
        <v>149</v>
      </c>
    </row>
    <row r="462" spans="2:65" s="14" customFormat="1">
      <c r="B462" s="188"/>
      <c r="D462" s="173" t="s">
        <v>173</v>
      </c>
      <c r="E462" s="189" t="s">
        <v>5</v>
      </c>
      <c r="F462" s="190" t="s">
        <v>194</v>
      </c>
      <c r="H462" s="191">
        <v>1466.2159999999999</v>
      </c>
      <c r="L462" s="188"/>
      <c r="M462" s="192"/>
      <c r="N462" s="193"/>
      <c r="O462" s="193"/>
      <c r="P462" s="193"/>
      <c r="Q462" s="193"/>
      <c r="R462" s="193"/>
      <c r="S462" s="193"/>
      <c r="T462" s="194"/>
      <c r="AT462" s="189" t="s">
        <v>173</v>
      </c>
      <c r="AU462" s="189" t="s">
        <v>82</v>
      </c>
      <c r="AV462" s="14" t="s">
        <v>156</v>
      </c>
      <c r="AW462" s="14" t="s">
        <v>36</v>
      </c>
      <c r="AX462" s="14" t="s">
        <v>80</v>
      </c>
      <c r="AY462" s="189" t="s">
        <v>149</v>
      </c>
    </row>
    <row r="463" spans="2:65" s="1" customFormat="1" ht="16.5" customHeight="1">
      <c r="B463" s="160"/>
      <c r="C463" s="161" t="s">
        <v>629</v>
      </c>
      <c r="D463" s="161" t="s">
        <v>151</v>
      </c>
      <c r="E463" s="162" t="s">
        <v>768</v>
      </c>
      <c r="F463" s="163" t="s">
        <v>769</v>
      </c>
      <c r="G463" s="164" t="s">
        <v>400</v>
      </c>
      <c r="H463" s="165">
        <v>0.63800000000000001</v>
      </c>
      <c r="I463" s="166"/>
      <c r="J463" s="166">
        <f>ROUND(I463*H463,2)</f>
        <v>0</v>
      </c>
      <c r="K463" s="163" t="s">
        <v>155</v>
      </c>
      <c r="L463" s="39"/>
      <c r="M463" s="167" t="s">
        <v>5</v>
      </c>
      <c r="N463" s="168" t="s">
        <v>44</v>
      </c>
      <c r="O463" s="169">
        <v>0.159</v>
      </c>
      <c r="P463" s="169">
        <f>O463*H463</f>
        <v>0.101442</v>
      </c>
      <c r="Q463" s="169">
        <v>0</v>
      </c>
      <c r="R463" s="169">
        <f>Q463*H463</f>
        <v>0</v>
      </c>
      <c r="S463" s="169">
        <v>0</v>
      </c>
      <c r="T463" s="170">
        <f>S463*H463</f>
        <v>0</v>
      </c>
      <c r="AR463" s="25" t="s">
        <v>156</v>
      </c>
      <c r="AT463" s="25" t="s">
        <v>151</v>
      </c>
      <c r="AU463" s="25" t="s">
        <v>82</v>
      </c>
      <c r="AY463" s="25" t="s">
        <v>149</v>
      </c>
      <c r="BE463" s="171">
        <f>IF(N463="základní",J463,0)</f>
        <v>0</v>
      </c>
      <c r="BF463" s="171">
        <f>IF(N463="snížená",J463,0)</f>
        <v>0</v>
      </c>
      <c r="BG463" s="171">
        <f>IF(N463="zákl. přenesená",J463,0)</f>
        <v>0</v>
      </c>
      <c r="BH463" s="171">
        <f>IF(N463="sníž. přenesená",J463,0)</f>
        <v>0</v>
      </c>
      <c r="BI463" s="171">
        <f>IF(N463="nulová",J463,0)</f>
        <v>0</v>
      </c>
      <c r="BJ463" s="25" t="s">
        <v>80</v>
      </c>
      <c r="BK463" s="171">
        <f>ROUND(I463*H463,2)</f>
        <v>0</v>
      </c>
      <c r="BL463" s="25" t="s">
        <v>156</v>
      </c>
      <c r="BM463" s="25" t="s">
        <v>1209</v>
      </c>
    </row>
    <row r="464" spans="2:65" s="13" customFormat="1">
      <c r="B464" s="182"/>
      <c r="D464" s="173" t="s">
        <v>173</v>
      </c>
      <c r="E464" s="183" t="s">
        <v>5</v>
      </c>
      <c r="F464" s="184" t="s">
        <v>762</v>
      </c>
      <c r="H464" s="183" t="s">
        <v>5</v>
      </c>
      <c r="L464" s="182"/>
      <c r="M464" s="185"/>
      <c r="N464" s="186"/>
      <c r="O464" s="186"/>
      <c r="P464" s="186"/>
      <c r="Q464" s="186"/>
      <c r="R464" s="186"/>
      <c r="S464" s="186"/>
      <c r="T464" s="187"/>
      <c r="AT464" s="183" t="s">
        <v>173</v>
      </c>
      <c r="AU464" s="183" t="s">
        <v>82</v>
      </c>
      <c r="AV464" s="13" t="s">
        <v>80</v>
      </c>
      <c r="AW464" s="13" t="s">
        <v>36</v>
      </c>
      <c r="AX464" s="13" t="s">
        <v>73</v>
      </c>
      <c r="AY464" s="183" t="s">
        <v>149</v>
      </c>
    </row>
    <row r="465" spans="2:65" s="12" customFormat="1">
      <c r="B465" s="172"/>
      <c r="D465" s="173" t="s">
        <v>173</v>
      </c>
      <c r="E465" s="174" t="s">
        <v>5</v>
      </c>
      <c r="F465" s="175" t="s">
        <v>1201</v>
      </c>
      <c r="H465" s="176">
        <v>0.63800000000000001</v>
      </c>
      <c r="L465" s="172"/>
      <c r="M465" s="177"/>
      <c r="N465" s="178"/>
      <c r="O465" s="178"/>
      <c r="P465" s="178"/>
      <c r="Q465" s="178"/>
      <c r="R465" s="178"/>
      <c r="S465" s="178"/>
      <c r="T465" s="179"/>
      <c r="AT465" s="174" t="s">
        <v>173</v>
      </c>
      <c r="AU465" s="174" t="s">
        <v>82</v>
      </c>
      <c r="AV465" s="12" t="s">
        <v>82</v>
      </c>
      <c r="AW465" s="12" t="s">
        <v>36</v>
      </c>
      <c r="AX465" s="12" t="s">
        <v>80</v>
      </c>
      <c r="AY465" s="174" t="s">
        <v>149</v>
      </c>
    </row>
    <row r="466" spans="2:65" s="1" customFormat="1" ht="25.5" customHeight="1">
      <c r="B466" s="160"/>
      <c r="C466" s="161" t="s">
        <v>633</v>
      </c>
      <c r="D466" s="161" t="s">
        <v>151</v>
      </c>
      <c r="E466" s="162" t="s">
        <v>772</v>
      </c>
      <c r="F466" s="163" t="s">
        <v>773</v>
      </c>
      <c r="G466" s="164" t="s">
        <v>400</v>
      </c>
      <c r="H466" s="165">
        <v>0.39700000000000002</v>
      </c>
      <c r="I466" s="166"/>
      <c r="J466" s="166">
        <f>ROUND(I466*H466,2)</f>
        <v>0</v>
      </c>
      <c r="K466" s="163" t="s">
        <v>155</v>
      </c>
      <c r="L466" s="39"/>
      <c r="M466" s="167" t="s">
        <v>5</v>
      </c>
      <c r="N466" s="168" t="s">
        <v>44</v>
      </c>
      <c r="O466" s="169">
        <v>0</v>
      </c>
      <c r="P466" s="169">
        <f>O466*H466</f>
        <v>0</v>
      </c>
      <c r="Q466" s="169">
        <v>0</v>
      </c>
      <c r="R466" s="169">
        <f>Q466*H466</f>
        <v>0</v>
      </c>
      <c r="S466" s="169">
        <v>0</v>
      </c>
      <c r="T466" s="170">
        <f>S466*H466</f>
        <v>0</v>
      </c>
      <c r="AR466" s="25" t="s">
        <v>156</v>
      </c>
      <c r="AT466" s="25" t="s">
        <v>151</v>
      </c>
      <c r="AU466" s="25" t="s">
        <v>82</v>
      </c>
      <c r="AY466" s="25" t="s">
        <v>149</v>
      </c>
      <c r="BE466" s="171">
        <f>IF(N466="základní",J466,0)</f>
        <v>0</v>
      </c>
      <c r="BF466" s="171">
        <f>IF(N466="snížená",J466,0)</f>
        <v>0</v>
      </c>
      <c r="BG466" s="171">
        <f>IF(N466="zákl. přenesená",J466,0)</f>
        <v>0</v>
      </c>
      <c r="BH466" s="171">
        <f>IF(N466="sníž. přenesená",J466,0)</f>
        <v>0</v>
      </c>
      <c r="BI466" s="171">
        <f>IF(N466="nulová",J466,0)</f>
        <v>0</v>
      </c>
      <c r="BJ466" s="25" t="s">
        <v>80</v>
      </c>
      <c r="BK466" s="171">
        <f>ROUND(I466*H466,2)</f>
        <v>0</v>
      </c>
      <c r="BL466" s="25" t="s">
        <v>156</v>
      </c>
      <c r="BM466" s="25" t="s">
        <v>1210</v>
      </c>
    </row>
    <row r="467" spans="2:65" s="12" customFormat="1">
      <c r="B467" s="172"/>
      <c r="D467" s="173" t="s">
        <v>173</v>
      </c>
      <c r="E467" s="174" t="s">
        <v>5</v>
      </c>
      <c r="F467" s="175" t="s">
        <v>1203</v>
      </c>
      <c r="H467" s="176">
        <v>0.24199999999999999</v>
      </c>
      <c r="L467" s="172"/>
      <c r="M467" s="177"/>
      <c r="N467" s="178"/>
      <c r="O467" s="178"/>
      <c r="P467" s="178"/>
      <c r="Q467" s="178"/>
      <c r="R467" s="178"/>
      <c r="S467" s="178"/>
      <c r="T467" s="179"/>
      <c r="AT467" s="174" t="s">
        <v>173</v>
      </c>
      <c r="AU467" s="174" t="s">
        <v>82</v>
      </c>
      <c r="AV467" s="12" t="s">
        <v>82</v>
      </c>
      <c r="AW467" s="12" t="s">
        <v>36</v>
      </c>
      <c r="AX467" s="12" t="s">
        <v>73</v>
      </c>
      <c r="AY467" s="174" t="s">
        <v>149</v>
      </c>
    </row>
    <row r="468" spans="2:65" s="12" customFormat="1">
      <c r="B468" s="172"/>
      <c r="D468" s="173" t="s">
        <v>173</v>
      </c>
      <c r="E468" s="174" t="s">
        <v>5</v>
      </c>
      <c r="F468" s="175" t="s">
        <v>1204</v>
      </c>
      <c r="H468" s="176">
        <v>0.155</v>
      </c>
      <c r="L468" s="172"/>
      <c r="M468" s="177"/>
      <c r="N468" s="178"/>
      <c r="O468" s="178"/>
      <c r="P468" s="178"/>
      <c r="Q468" s="178"/>
      <c r="R468" s="178"/>
      <c r="S468" s="178"/>
      <c r="T468" s="179"/>
      <c r="AT468" s="174" t="s">
        <v>173</v>
      </c>
      <c r="AU468" s="174" t="s">
        <v>82</v>
      </c>
      <c r="AV468" s="12" t="s">
        <v>82</v>
      </c>
      <c r="AW468" s="12" t="s">
        <v>36</v>
      </c>
      <c r="AX468" s="12" t="s">
        <v>73</v>
      </c>
      <c r="AY468" s="174" t="s">
        <v>149</v>
      </c>
    </row>
    <row r="469" spans="2:65" s="14" customFormat="1">
      <c r="B469" s="188"/>
      <c r="D469" s="173" t="s">
        <v>173</v>
      </c>
      <c r="E469" s="189" t="s">
        <v>5</v>
      </c>
      <c r="F469" s="190" t="s">
        <v>194</v>
      </c>
      <c r="H469" s="191">
        <v>0.39700000000000002</v>
      </c>
      <c r="L469" s="188"/>
      <c r="M469" s="192"/>
      <c r="N469" s="193"/>
      <c r="O469" s="193"/>
      <c r="P469" s="193"/>
      <c r="Q469" s="193"/>
      <c r="R469" s="193"/>
      <c r="S469" s="193"/>
      <c r="T469" s="194"/>
      <c r="AT469" s="189" t="s">
        <v>173</v>
      </c>
      <c r="AU469" s="189" t="s">
        <v>82</v>
      </c>
      <c r="AV469" s="14" t="s">
        <v>156</v>
      </c>
      <c r="AW469" s="14" t="s">
        <v>36</v>
      </c>
      <c r="AX469" s="14" t="s">
        <v>80</v>
      </c>
      <c r="AY469" s="189" t="s">
        <v>149</v>
      </c>
    </row>
    <row r="470" spans="2:65" s="1" customFormat="1" ht="16.5" customHeight="1">
      <c r="B470" s="160"/>
      <c r="C470" s="161" t="s">
        <v>637</v>
      </c>
      <c r="D470" s="161" t="s">
        <v>151</v>
      </c>
      <c r="E470" s="162" t="s">
        <v>776</v>
      </c>
      <c r="F470" s="163" t="s">
        <v>777</v>
      </c>
      <c r="G470" s="164" t="s">
        <v>400</v>
      </c>
      <c r="H470" s="165">
        <v>91.201999999999998</v>
      </c>
      <c r="I470" s="166"/>
      <c r="J470" s="166">
        <f>ROUND(I470*H470,2)</f>
        <v>0</v>
      </c>
      <c r="K470" s="163" t="s">
        <v>155</v>
      </c>
      <c r="L470" s="39"/>
      <c r="M470" s="167" t="s">
        <v>5</v>
      </c>
      <c r="N470" s="168" t="s">
        <v>44</v>
      </c>
      <c r="O470" s="169">
        <v>0</v>
      </c>
      <c r="P470" s="169">
        <f>O470*H470</f>
        <v>0</v>
      </c>
      <c r="Q470" s="169">
        <v>0</v>
      </c>
      <c r="R470" s="169">
        <f>Q470*H470</f>
        <v>0</v>
      </c>
      <c r="S470" s="169">
        <v>0</v>
      </c>
      <c r="T470" s="170">
        <f>S470*H470</f>
        <v>0</v>
      </c>
      <c r="AR470" s="25" t="s">
        <v>156</v>
      </c>
      <c r="AT470" s="25" t="s">
        <v>151</v>
      </c>
      <c r="AU470" s="25" t="s">
        <v>82</v>
      </c>
      <c r="AY470" s="25" t="s">
        <v>149</v>
      </c>
      <c r="BE470" s="171">
        <f>IF(N470="základní",J470,0)</f>
        <v>0</v>
      </c>
      <c r="BF470" s="171">
        <f>IF(N470="snížená",J470,0)</f>
        <v>0</v>
      </c>
      <c r="BG470" s="171">
        <f>IF(N470="zákl. přenesená",J470,0)</f>
        <v>0</v>
      </c>
      <c r="BH470" s="171">
        <f>IF(N470="sníž. přenesená",J470,0)</f>
        <v>0</v>
      </c>
      <c r="BI470" s="171">
        <f>IF(N470="nulová",J470,0)</f>
        <v>0</v>
      </c>
      <c r="BJ470" s="25" t="s">
        <v>80</v>
      </c>
      <c r="BK470" s="171">
        <f>ROUND(I470*H470,2)</f>
        <v>0</v>
      </c>
      <c r="BL470" s="25" t="s">
        <v>156</v>
      </c>
      <c r="BM470" s="25" t="s">
        <v>1211</v>
      </c>
    </row>
    <row r="471" spans="2:65" s="12" customFormat="1">
      <c r="B471" s="172"/>
      <c r="D471" s="173" t="s">
        <v>173</v>
      </c>
      <c r="E471" s="174" t="s">
        <v>5</v>
      </c>
      <c r="F471" s="175" t="s">
        <v>1202</v>
      </c>
      <c r="H471" s="176">
        <v>91.201999999999998</v>
      </c>
      <c r="L471" s="172"/>
      <c r="M471" s="177"/>
      <c r="N471" s="178"/>
      <c r="O471" s="178"/>
      <c r="P471" s="178"/>
      <c r="Q471" s="178"/>
      <c r="R471" s="178"/>
      <c r="S471" s="178"/>
      <c r="T471" s="179"/>
      <c r="AT471" s="174" t="s">
        <v>173</v>
      </c>
      <c r="AU471" s="174" t="s">
        <v>82</v>
      </c>
      <c r="AV471" s="12" t="s">
        <v>82</v>
      </c>
      <c r="AW471" s="12" t="s">
        <v>36</v>
      </c>
      <c r="AX471" s="12" t="s">
        <v>80</v>
      </c>
      <c r="AY471" s="174" t="s">
        <v>149</v>
      </c>
    </row>
    <row r="472" spans="2:65" s="11" customFormat="1" ht="29.85" customHeight="1">
      <c r="B472" s="148"/>
      <c r="D472" s="149" t="s">
        <v>72</v>
      </c>
      <c r="E472" s="158" t="s">
        <v>780</v>
      </c>
      <c r="F472" s="158" t="s">
        <v>781</v>
      </c>
      <c r="J472" s="159">
        <f>BK472</f>
        <v>0</v>
      </c>
      <c r="L472" s="148"/>
      <c r="M472" s="152"/>
      <c r="N472" s="153"/>
      <c r="O472" s="153"/>
      <c r="P472" s="154">
        <f>P473</f>
        <v>856.8104800000001</v>
      </c>
      <c r="Q472" s="153"/>
      <c r="R472" s="154">
        <f>R473</f>
        <v>0</v>
      </c>
      <c r="S472" s="153"/>
      <c r="T472" s="155">
        <f>T473</f>
        <v>0</v>
      </c>
      <c r="AR472" s="149" t="s">
        <v>80</v>
      </c>
      <c r="AT472" s="156" t="s">
        <v>72</v>
      </c>
      <c r="AU472" s="156" t="s">
        <v>80</v>
      </c>
      <c r="AY472" s="149" t="s">
        <v>149</v>
      </c>
      <c r="BK472" s="157">
        <f>BK473</f>
        <v>0</v>
      </c>
    </row>
    <row r="473" spans="2:65" s="1" customFormat="1" ht="38.25" customHeight="1">
      <c r="B473" s="160"/>
      <c r="C473" s="161" t="s">
        <v>641</v>
      </c>
      <c r="D473" s="161" t="s">
        <v>151</v>
      </c>
      <c r="E473" s="162" t="s">
        <v>783</v>
      </c>
      <c r="F473" s="163" t="s">
        <v>784</v>
      </c>
      <c r="G473" s="164" t="s">
        <v>400</v>
      </c>
      <c r="H473" s="165">
        <v>578.92600000000004</v>
      </c>
      <c r="I473" s="166"/>
      <c r="J473" s="166">
        <f>ROUND(I473*H473,2)</f>
        <v>0</v>
      </c>
      <c r="K473" s="163" t="s">
        <v>155</v>
      </c>
      <c r="L473" s="39"/>
      <c r="M473" s="167" t="s">
        <v>5</v>
      </c>
      <c r="N473" s="211" t="s">
        <v>44</v>
      </c>
      <c r="O473" s="212">
        <v>1.48</v>
      </c>
      <c r="P473" s="212">
        <f>O473*H473</f>
        <v>856.8104800000001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AR473" s="25" t="s">
        <v>156</v>
      </c>
      <c r="AT473" s="25" t="s">
        <v>151</v>
      </c>
      <c r="AU473" s="25" t="s">
        <v>82</v>
      </c>
      <c r="AY473" s="25" t="s">
        <v>149</v>
      </c>
      <c r="BE473" s="171">
        <f>IF(N473="základní",J473,0)</f>
        <v>0</v>
      </c>
      <c r="BF473" s="171">
        <f>IF(N473="snížená",J473,0)</f>
        <v>0</v>
      </c>
      <c r="BG473" s="171">
        <f>IF(N473="zákl. přenesená",J473,0)</f>
        <v>0</v>
      </c>
      <c r="BH473" s="171">
        <f>IF(N473="sníž. přenesená",J473,0)</f>
        <v>0</v>
      </c>
      <c r="BI473" s="171">
        <f>IF(N473="nulová",J473,0)</f>
        <v>0</v>
      </c>
      <c r="BJ473" s="25" t="s">
        <v>80</v>
      </c>
      <c r="BK473" s="171">
        <f>ROUND(I473*H473,2)</f>
        <v>0</v>
      </c>
      <c r="BL473" s="25" t="s">
        <v>156</v>
      </c>
      <c r="BM473" s="25" t="s">
        <v>1212</v>
      </c>
    </row>
    <row r="474" spans="2:65" s="1" customFormat="1" ht="6.95" customHeight="1">
      <c r="B474" s="54"/>
      <c r="C474" s="55"/>
      <c r="D474" s="55"/>
      <c r="E474" s="55"/>
      <c r="F474" s="55"/>
      <c r="G474" s="55"/>
      <c r="H474" s="55"/>
      <c r="I474" s="55"/>
      <c r="J474" s="55"/>
      <c r="K474" s="55"/>
      <c r="L474" s="39"/>
    </row>
  </sheetData>
  <autoFilter ref="C91:K473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15"/>
  <sheetViews>
    <sheetView showGridLines="0" workbookViewId="0">
      <pane ySplit="1" topLeftCell="A501" activePane="bottomLeft" state="frozen"/>
      <selection pane="bottomLeft" activeCell="I96" sqref="I96:I5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96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1213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ROUND(J93,2)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ROUND(SUM(BE93:BE514), 2)</f>
        <v>0</v>
      </c>
      <c r="G32" s="40"/>
      <c r="H32" s="40"/>
      <c r="I32" s="115">
        <v>0.21</v>
      </c>
      <c r="J32" s="114">
        <f>ROUND(ROUND((SUM(BE93:BE514)),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ROUND(SUM(BF93:BF514), 2)</f>
        <v>0</v>
      </c>
      <c r="G33" s="40"/>
      <c r="H33" s="40"/>
      <c r="I33" s="115">
        <v>0.15</v>
      </c>
      <c r="J33" s="114">
        <f>ROUND(ROUND((SUM(BF93:BF514)),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ROUND(SUM(BG93:BG514),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ROUND(SUM(BH93:BH514),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ROUND(SUM(BI93:BI514),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06 - Stoka A-2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J93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J94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J95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J316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J327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J329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J344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J418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J454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J475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J507</f>
        <v>0</v>
      </c>
      <c r="K70" s="138"/>
    </row>
    <row r="71" spans="2:12" s="8" customFormat="1" ht="24.95" customHeight="1">
      <c r="B71" s="127"/>
      <c r="C71" s="128"/>
      <c r="D71" s="129" t="s">
        <v>1214</v>
      </c>
      <c r="E71" s="130"/>
      <c r="F71" s="130"/>
      <c r="G71" s="130"/>
      <c r="H71" s="130"/>
      <c r="I71" s="130"/>
      <c r="J71" s="131">
        <f>J509</f>
        <v>0</v>
      </c>
      <c r="K71" s="132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40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55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39"/>
    </row>
    <row r="78" spans="2:12" s="1" customFormat="1" ht="36.950000000000003" customHeight="1">
      <c r="B78" s="39"/>
      <c r="C78" s="59" t="s">
        <v>133</v>
      </c>
      <c r="L78" s="39"/>
    </row>
    <row r="79" spans="2:12" s="1" customFormat="1" ht="6.95" customHeight="1">
      <c r="B79" s="39"/>
      <c r="L79" s="39"/>
    </row>
    <row r="80" spans="2:12" s="1" customFormat="1" ht="14.45" customHeight="1">
      <c r="B80" s="39"/>
      <c r="C80" s="61" t="s">
        <v>17</v>
      </c>
      <c r="L80" s="39"/>
    </row>
    <row r="81" spans="2:65" s="1" customFormat="1" ht="16.5" customHeight="1">
      <c r="B81" s="39"/>
      <c r="E81" s="338" t="str">
        <f>E7</f>
        <v>Kanalizace Opočínek - gravitační kanalizace - I. část</v>
      </c>
      <c r="F81" s="339"/>
      <c r="G81" s="339"/>
      <c r="H81" s="339"/>
      <c r="L81" s="39"/>
    </row>
    <row r="82" spans="2:65" ht="15">
      <c r="B82" s="29"/>
      <c r="C82" s="61" t="s">
        <v>114</v>
      </c>
      <c r="L82" s="29"/>
    </row>
    <row r="83" spans="2:65" s="1" customFormat="1" ht="16.5" customHeight="1">
      <c r="B83" s="39"/>
      <c r="E83" s="338" t="s">
        <v>115</v>
      </c>
      <c r="F83" s="332"/>
      <c r="G83" s="332"/>
      <c r="H83" s="332"/>
      <c r="L83" s="39"/>
    </row>
    <row r="84" spans="2:65" s="1" customFormat="1" ht="14.45" customHeight="1">
      <c r="B84" s="39"/>
      <c r="C84" s="61" t="s">
        <v>116</v>
      </c>
      <c r="L84" s="39"/>
    </row>
    <row r="85" spans="2:65" s="1" customFormat="1" ht="17.25" customHeight="1">
      <c r="B85" s="39"/>
      <c r="E85" s="328" t="str">
        <f>E11</f>
        <v>06 - Stoka A-2</v>
      </c>
      <c r="F85" s="332"/>
      <c r="G85" s="332"/>
      <c r="H85" s="332"/>
      <c r="L85" s="39"/>
    </row>
    <row r="86" spans="2:65" s="1" customFormat="1" ht="6.95" customHeight="1">
      <c r="B86" s="39"/>
      <c r="L86" s="39"/>
    </row>
    <row r="87" spans="2:65" s="1" customFormat="1" ht="18" customHeight="1">
      <c r="B87" s="39"/>
      <c r="C87" s="61" t="s">
        <v>20</v>
      </c>
      <c r="F87" s="139" t="str">
        <f>F14</f>
        <v>Opočínek</v>
      </c>
      <c r="I87" s="61" t="s">
        <v>22</v>
      </c>
      <c r="J87" s="65" t="str">
        <f>IF(J14="","",J14)</f>
        <v>17. 1. 2019</v>
      </c>
      <c r="L87" s="39"/>
    </row>
    <row r="88" spans="2:65" s="1" customFormat="1" ht="6.95" customHeight="1">
      <c r="B88" s="39"/>
      <c r="L88" s="39"/>
    </row>
    <row r="89" spans="2:65" s="1" customFormat="1" ht="15">
      <c r="B89" s="39"/>
      <c r="C89" s="61" t="s">
        <v>24</v>
      </c>
      <c r="F89" s="139" t="str">
        <f>E17</f>
        <v>Vodovody a kanalizace Pardubice, a.s.</v>
      </c>
      <c r="I89" s="61" t="s">
        <v>32</v>
      </c>
      <c r="J89" s="139" t="str">
        <f>E23</f>
        <v>Multiaqua s.r.o.</v>
      </c>
      <c r="L89" s="39"/>
    </row>
    <row r="90" spans="2:65" s="1" customFormat="1" ht="14.45" customHeight="1">
      <c r="B90" s="39"/>
      <c r="C90" s="61" t="s">
        <v>30</v>
      </c>
      <c r="F90" s="139" t="str">
        <f>IF(E20="","",E20)</f>
        <v>Dle výběrového řízení</v>
      </c>
      <c r="L90" s="39"/>
    </row>
    <row r="91" spans="2:65" s="1" customFormat="1" ht="10.35" customHeight="1">
      <c r="B91" s="39"/>
      <c r="L91" s="39"/>
    </row>
    <row r="92" spans="2:65" s="10" customFormat="1" ht="29.25" customHeight="1">
      <c r="B92" s="140"/>
      <c r="C92" s="141" t="s">
        <v>134</v>
      </c>
      <c r="D92" s="142" t="s">
        <v>58</v>
      </c>
      <c r="E92" s="142" t="s">
        <v>54</v>
      </c>
      <c r="F92" s="142" t="s">
        <v>135</v>
      </c>
      <c r="G92" s="142" t="s">
        <v>136</v>
      </c>
      <c r="H92" s="142" t="s">
        <v>137</v>
      </c>
      <c r="I92" s="142" t="s">
        <v>138</v>
      </c>
      <c r="J92" s="142" t="s">
        <v>120</v>
      </c>
      <c r="K92" s="143" t="s">
        <v>139</v>
      </c>
      <c r="L92" s="140"/>
      <c r="M92" s="71" t="s">
        <v>140</v>
      </c>
      <c r="N92" s="72" t="s">
        <v>43</v>
      </c>
      <c r="O92" s="72" t="s">
        <v>141</v>
      </c>
      <c r="P92" s="72" t="s">
        <v>142</v>
      </c>
      <c r="Q92" s="72" t="s">
        <v>143</v>
      </c>
      <c r="R92" s="72" t="s">
        <v>144</v>
      </c>
      <c r="S92" s="72" t="s">
        <v>145</v>
      </c>
      <c r="T92" s="73" t="s">
        <v>146</v>
      </c>
    </row>
    <row r="93" spans="2:65" s="1" customFormat="1" ht="29.25" customHeight="1">
      <c r="B93" s="39"/>
      <c r="C93" s="75" t="s">
        <v>121</v>
      </c>
      <c r="J93" s="144">
        <f>BK93</f>
        <v>0</v>
      </c>
      <c r="L93" s="39"/>
      <c r="M93" s="74"/>
      <c r="N93" s="66"/>
      <c r="O93" s="66"/>
      <c r="P93" s="145">
        <f>P94+P509</f>
        <v>1771.0629560000002</v>
      </c>
      <c r="Q93" s="66"/>
      <c r="R93" s="145">
        <f>R94+R509</f>
        <v>520.31188003</v>
      </c>
      <c r="S93" s="66"/>
      <c r="T93" s="146">
        <f>T94+T509</f>
        <v>100.47682499999998</v>
      </c>
      <c r="AT93" s="25" t="s">
        <v>72</v>
      </c>
      <c r="AU93" s="25" t="s">
        <v>122</v>
      </c>
      <c r="BK93" s="147">
        <f>BK94+BK509</f>
        <v>0</v>
      </c>
    </row>
    <row r="94" spans="2:65" s="11" customFormat="1" ht="37.35" customHeight="1">
      <c r="B94" s="148"/>
      <c r="D94" s="149" t="s">
        <v>72</v>
      </c>
      <c r="E94" s="150" t="s">
        <v>147</v>
      </c>
      <c r="F94" s="150" t="s">
        <v>148</v>
      </c>
      <c r="J94" s="151">
        <f>BK94</f>
        <v>0</v>
      </c>
      <c r="L94" s="148"/>
      <c r="M94" s="152"/>
      <c r="N94" s="153"/>
      <c r="O94" s="153"/>
      <c r="P94" s="154">
        <f>P95+P316+P327+P329+P344+P418+P454+P475+P507</f>
        <v>1771.0629560000002</v>
      </c>
      <c r="Q94" s="153"/>
      <c r="R94" s="154">
        <f>R95+R316+R327+R329+R344+R418+R454+R475+R507</f>
        <v>520.31188003</v>
      </c>
      <c r="S94" s="153"/>
      <c r="T94" s="155">
        <f>T95+T316+T327+T329+T344+T418+T454+T475+T507</f>
        <v>100.47682499999998</v>
      </c>
      <c r="AR94" s="149" t="s">
        <v>80</v>
      </c>
      <c r="AT94" s="156" t="s">
        <v>72</v>
      </c>
      <c r="AU94" s="156" t="s">
        <v>73</v>
      </c>
      <c r="AY94" s="149" t="s">
        <v>149</v>
      </c>
      <c r="BK94" s="157">
        <f>BK95+BK316+BK327+BK329+BK344+BK418+BK454+BK475+BK507</f>
        <v>0</v>
      </c>
    </row>
    <row r="95" spans="2:65" s="11" customFormat="1" ht="19.899999999999999" customHeight="1">
      <c r="B95" s="148"/>
      <c r="D95" s="149" t="s">
        <v>72</v>
      </c>
      <c r="E95" s="158" t="s">
        <v>80</v>
      </c>
      <c r="F95" s="158" t="s">
        <v>150</v>
      </c>
      <c r="J95" s="159">
        <f>BK95</f>
        <v>0</v>
      </c>
      <c r="L95" s="148"/>
      <c r="M95" s="152"/>
      <c r="N95" s="153"/>
      <c r="O95" s="153"/>
      <c r="P95" s="154">
        <f>SUM(P96:P315)</f>
        <v>768.49455300000011</v>
      </c>
      <c r="Q95" s="153"/>
      <c r="R95" s="154">
        <f>SUM(R96:R315)</f>
        <v>469.05561688</v>
      </c>
      <c r="S95" s="153"/>
      <c r="T95" s="155">
        <f>SUM(T96:T315)</f>
        <v>100.41622499999998</v>
      </c>
      <c r="AR95" s="149" t="s">
        <v>80</v>
      </c>
      <c r="AT95" s="156" t="s">
        <v>72</v>
      </c>
      <c r="AU95" s="156" t="s">
        <v>80</v>
      </c>
      <c r="AY95" s="149" t="s">
        <v>149</v>
      </c>
      <c r="BK95" s="157">
        <f>SUM(BK96:BK315)</f>
        <v>0</v>
      </c>
    </row>
    <row r="96" spans="2:65" s="1" customFormat="1" ht="51" customHeight="1">
      <c r="B96" s="160"/>
      <c r="C96" s="161" t="s">
        <v>80</v>
      </c>
      <c r="D96" s="161" t="s">
        <v>151</v>
      </c>
      <c r="E96" s="162" t="s">
        <v>183</v>
      </c>
      <c r="F96" s="163" t="s">
        <v>184</v>
      </c>
      <c r="G96" s="164" t="s">
        <v>171</v>
      </c>
      <c r="H96" s="165">
        <v>37.454999999999998</v>
      </c>
      <c r="I96" s="166"/>
      <c r="J96" s="166">
        <f>ROUND(I96*H96,2)</f>
        <v>0</v>
      </c>
      <c r="K96" s="163" t="s">
        <v>5</v>
      </c>
      <c r="L96" s="39"/>
      <c r="M96" s="167" t="s">
        <v>5</v>
      </c>
      <c r="N96" s="168" t="s">
        <v>44</v>
      </c>
      <c r="O96" s="169">
        <v>0.11899999999999999</v>
      </c>
      <c r="P96" s="169">
        <f>O96*H96</f>
        <v>4.4571449999999997</v>
      </c>
      <c r="Q96" s="169">
        <v>0</v>
      </c>
      <c r="R96" s="169">
        <f>Q96*H96</f>
        <v>0</v>
      </c>
      <c r="S96" s="169">
        <v>0.44</v>
      </c>
      <c r="T96" s="170">
        <f>S96*H96</f>
        <v>16.4802</v>
      </c>
      <c r="AR96" s="25" t="s">
        <v>156</v>
      </c>
      <c r="AT96" s="25" t="s">
        <v>151</v>
      </c>
      <c r="AU96" s="25" t="s">
        <v>82</v>
      </c>
      <c r="AY96" s="25" t="s">
        <v>149</v>
      </c>
      <c r="BE96" s="171">
        <f>IF(N96="základní",J96,0)</f>
        <v>0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25" t="s">
        <v>80</v>
      </c>
      <c r="BK96" s="171">
        <f>ROUND(I96*H96,2)</f>
        <v>0</v>
      </c>
      <c r="BL96" s="25" t="s">
        <v>156</v>
      </c>
      <c r="BM96" s="25" t="s">
        <v>1215</v>
      </c>
    </row>
    <row r="97" spans="2:65" s="1" customFormat="1" ht="27">
      <c r="B97" s="39"/>
      <c r="D97" s="173" t="s">
        <v>179</v>
      </c>
      <c r="F97" s="180" t="s">
        <v>186</v>
      </c>
      <c r="L97" s="39"/>
      <c r="M97" s="181"/>
      <c r="N97" s="40"/>
      <c r="O97" s="40"/>
      <c r="P97" s="40"/>
      <c r="Q97" s="40"/>
      <c r="R97" s="40"/>
      <c r="S97" s="40"/>
      <c r="T97" s="68"/>
      <c r="AT97" s="25" t="s">
        <v>179</v>
      </c>
      <c r="AU97" s="25" t="s">
        <v>82</v>
      </c>
    </row>
    <row r="98" spans="2:65" s="13" customFormat="1">
      <c r="B98" s="182"/>
      <c r="D98" s="173" t="s">
        <v>173</v>
      </c>
      <c r="E98" s="183" t="s">
        <v>5</v>
      </c>
      <c r="F98" s="184" t="s">
        <v>187</v>
      </c>
      <c r="H98" s="183" t="s">
        <v>5</v>
      </c>
      <c r="L98" s="182"/>
      <c r="M98" s="185"/>
      <c r="N98" s="186"/>
      <c r="O98" s="186"/>
      <c r="P98" s="186"/>
      <c r="Q98" s="186"/>
      <c r="R98" s="186"/>
      <c r="S98" s="186"/>
      <c r="T98" s="187"/>
      <c r="AT98" s="183" t="s">
        <v>173</v>
      </c>
      <c r="AU98" s="183" t="s">
        <v>82</v>
      </c>
      <c r="AV98" s="13" t="s">
        <v>80</v>
      </c>
      <c r="AW98" s="13" t="s">
        <v>36</v>
      </c>
      <c r="AX98" s="13" t="s">
        <v>73</v>
      </c>
      <c r="AY98" s="183" t="s">
        <v>149</v>
      </c>
    </row>
    <row r="99" spans="2:65" s="13" customFormat="1">
      <c r="B99" s="182"/>
      <c r="D99" s="173" t="s">
        <v>173</v>
      </c>
      <c r="E99" s="183" t="s">
        <v>5</v>
      </c>
      <c r="F99" s="184" t="s">
        <v>188</v>
      </c>
      <c r="H99" s="183" t="s">
        <v>5</v>
      </c>
      <c r="L99" s="182"/>
      <c r="M99" s="185"/>
      <c r="N99" s="186"/>
      <c r="O99" s="186"/>
      <c r="P99" s="186"/>
      <c r="Q99" s="186"/>
      <c r="R99" s="186"/>
      <c r="S99" s="186"/>
      <c r="T99" s="187"/>
      <c r="AT99" s="183" t="s">
        <v>173</v>
      </c>
      <c r="AU99" s="183" t="s">
        <v>82</v>
      </c>
      <c r="AV99" s="13" t="s">
        <v>80</v>
      </c>
      <c r="AW99" s="13" t="s">
        <v>36</v>
      </c>
      <c r="AX99" s="13" t="s">
        <v>73</v>
      </c>
      <c r="AY99" s="183" t="s">
        <v>149</v>
      </c>
    </row>
    <row r="100" spans="2:65" s="13" customFormat="1">
      <c r="B100" s="182"/>
      <c r="D100" s="173" t="s">
        <v>173</v>
      </c>
      <c r="E100" s="183" t="s">
        <v>5</v>
      </c>
      <c r="F100" s="184" t="s">
        <v>189</v>
      </c>
      <c r="H100" s="183" t="s">
        <v>5</v>
      </c>
      <c r="L100" s="182"/>
      <c r="M100" s="185"/>
      <c r="N100" s="186"/>
      <c r="O100" s="186"/>
      <c r="P100" s="186"/>
      <c r="Q100" s="186"/>
      <c r="R100" s="186"/>
      <c r="S100" s="186"/>
      <c r="T100" s="187"/>
      <c r="AT100" s="183" t="s">
        <v>173</v>
      </c>
      <c r="AU100" s="183" t="s">
        <v>82</v>
      </c>
      <c r="AV100" s="13" t="s">
        <v>80</v>
      </c>
      <c r="AW100" s="13" t="s">
        <v>36</v>
      </c>
      <c r="AX100" s="13" t="s">
        <v>73</v>
      </c>
      <c r="AY100" s="183" t="s">
        <v>149</v>
      </c>
    </row>
    <row r="101" spans="2:65" s="13" customFormat="1">
      <c r="B101" s="182"/>
      <c r="D101" s="173" t="s">
        <v>173</v>
      </c>
      <c r="E101" s="183" t="s">
        <v>5</v>
      </c>
      <c r="F101" s="184" t="s">
        <v>190</v>
      </c>
      <c r="H101" s="183" t="s">
        <v>5</v>
      </c>
      <c r="L101" s="182"/>
      <c r="M101" s="185"/>
      <c r="N101" s="186"/>
      <c r="O101" s="186"/>
      <c r="P101" s="186"/>
      <c r="Q101" s="186"/>
      <c r="R101" s="186"/>
      <c r="S101" s="186"/>
      <c r="T101" s="187"/>
      <c r="AT101" s="183" t="s">
        <v>173</v>
      </c>
      <c r="AU101" s="183" t="s">
        <v>82</v>
      </c>
      <c r="AV101" s="13" t="s">
        <v>80</v>
      </c>
      <c r="AW101" s="13" t="s">
        <v>36</v>
      </c>
      <c r="AX101" s="13" t="s">
        <v>73</v>
      </c>
      <c r="AY101" s="183" t="s">
        <v>149</v>
      </c>
    </row>
    <row r="102" spans="2:65" s="12" customFormat="1">
      <c r="B102" s="172"/>
      <c r="D102" s="173" t="s">
        <v>173</v>
      </c>
      <c r="E102" s="174" t="s">
        <v>5</v>
      </c>
      <c r="F102" s="175" t="s">
        <v>1216</v>
      </c>
      <c r="H102" s="176">
        <v>34.155000000000001</v>
      </c>
      <c r="L102" s="172"/>
      <c r="M102" s="177"/>
      <c r="N102" s="178"/>
      <c r="O102" s="178"/>
      <c r="P102" s="178"/>
      <c r="Q102" s="178"/>
      <c r="R102" s="178"/>
      <c r="S102" s="178"/>
      <c r="T102" s="179"/>
      <c r="AT102" s="174" t="s">
        <v>173</v>
      </c>
      <c r="AU102" s="174" t="s">
        <v>82</v>
      </c>
      <c r="AV102" s="12" t="s">
        <v>82</v>
      </c>
      <c r="AW102" s="12" t="s">
        <v>36</v>
      </c>
      <c r="AX102" s="12" t="s">
        <v>73</v>
      </c>
      <c r="AY102" s="174" t="s">
        <v>149</v>
      </c>
    </row>
    <row r="103" spans="2:65" s="13" customFormat="1">
      <c r="B103" s="182"/>
      <c r="D103" s="173" t="s">
        <v>173</v>
      </c>
      <c r="E103" s="183" t="s">
        <v>5</v>
      </c>
      <c r="F103" s="184" t="s">
        <v>192</v>
      </c>
      <c r="H103" s="183" t="s">
        <v>5</v>
      </c>
      <c r="L103" s="182"/>
      <c r="M103" s="185"/>
      <c r="N103" s="186"/>
      <c r="O103" s="186"/>
      <c r="P103" s="186"/>
      <c r="Q103" s="186"/>
      <c r="R103" s="186"/>
      <c r="S103" s="186"/>
      <c r="T103" s="187"/>
      <c r="AT103" s="183" t="s">
        <v>173</v>
      </c>
      <c r="AU103" s="183" t="s">
        <v>82</v>
      </c>
      <c r="AV103" s="13" t="s">
        <v>80</v>
      </c>
      <c r="AW103" s="13" t="s">
        <v>36</v>
      </c>
      <c r="AX103" s="13" t="s">
        <v>73</v>
      </c>
      <c r="AY103" s="183" t="s">
        <v>149</v>
      </c>
    </row>
    <row r="104" spans="2:65" s="12" customFormat="1">
      <c r="B104" s="172"/>
      <c r="D104" s="173" t="s">
        <v>173</v>
      </c>
      <c r="E104" s="174" t="s">
        <v>5</v>
      </c>
      <c r="F104" s="175" t="s">
        <v>1217</v>
      </c>
      <c r="H104" s="176">
        <v>3.3</v>
      </c>
      <c r="L104" s="172"/>
      <c r="M104" s="177"/>
      <c r="N104" s="178"/>
      <c r="O104" s="178"/>
      <c r="P104" s="178"/>
      <c r="Q104" s="178"/>
      <c r="R104" s="178"/>
      <c r="S104" s="178"/>
      <c r="T104" s="179"/>
      <c r="AT104" s="174" t="s">
        <v>173</v>
      </c>
      <c r="AU104" s="174" t="s">
        <v>82</v>
      </c>
      <c r="AV104" s="12" t="s">
        <v>82</v>
      </c>
      <c r="AW104" s="12" t="s">
        <v>36</v>
      </c>
      <c r="AX104" s="12" t="s">
        <v>73</v>
      </c>
      <c r="AY104" s="174" t="s">
        <v>149</v>
      </c>
    </row>
    <row r="105" spans="2:65" s="14" customFormat="1">
      <c r="B105" s="188"/>
      <c r="D105" s="173" t="s">
        <v>173</v>
      </c>
      <c r="E105" s="189" t="s">
        <v>5</v>
      </c>
      <c r="F105" s="190" t="s">
        <v>194</v>
      </c>
      <c r="H105" s="191">
        <v>37.454999999999998</v>
      </c>
      <c r="L105" s="188"/>
      <c r="M105" s="192"/>
      <c r="N105" s="193"/>
      <c r="O105" s="193"/>
      <c r="P105" s="193"/>
      <c r="Q105" s="193"/>
      <c r="R105" s="193"/>
      <c r="S105" s="193"/>
      <c r="T105" s="194"/>
      <c r="AT105" s="189" t="s">
        <v>173</v>
      </c>
      <c r="AU105" s="189" t="s">
        <v>82</v>
      </c>
      <c r="AV105" s="14" t="s">
        <v>156</v>
      </c>
      <c r="AW105" s="14" t="s">
        <v>36</v>
      </c>
      <c r="AX105" s="14" t="s">
        <v>80</v>
      </c>
      <c r="AY105" s="189" t="s">
        <v>149</v>
      </c>
    </row>
    <row r="106" spans="2:65" s="1" customFormat="1" ht="38.25" customHeight="1">
      <c r="B106" s="160"/>
      <c r="C106" s="161" t="s">
        <v>82</v>
      </c>
      <c r="D106" s="161" t="s">
        <v>151</v>
      </c>
      <c r="E106" s="162" t="s">
        <v>196</v>
      </c>
      <c r="F106" s="163" t="s">
        <v>197</v>
      </c>
      <c r="G106" s="164" t="s">
        <v>171</v>
      </c>
      <c r="H106" s="165">
        <v>121.44</v>
      </c>
      <c r="I106" s="166"/>
      <c r="J106" s="166">
        <f>ROUND(I106*H106,2)</f>
        <v>0</v>
      </c>
      <c r="K106" s="163" t="s">
        <v>155</v>
      </c>
      <c r="L106" s="39"/>
      <c r="M106" s="167" t="s">
        <v>5</v>
      </c>
      <c r="N106" s="168" t="s">
        <v>44</v>
      </c>
      <c r="O106" s="169">
        <v>0.14399999999999999</v>
      </c>
      <c r="P106" s="169">
        <f>O106*H106</f>
        <v>17.487359999999999</v>
      </c>
      <c r="Q106" s="169">
        <v>0</v>
      </c>
      <c r="R106" s="169">
        <f>Q106*H106</f>
        <v>0</v>
      </c>
      <c r="S106" s="169">
        <v>0.57999999999999996</v>
      </c>
      <c r="T106" s="170">
        <f>S106*H106</f>
        <v>70.435199999999995</v>
      </c>
      <c r="AR106" s="25" t="s">
        <v>156</v>
      </c>
      <c r="AT106" s="25" t="s">
        <v>151</v>
      </c>
      <c r="AU106" s="25" t="s">
        <v>82</v>
      </c>
      <c r="AY106" s="25" t="s">
        <v>149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25" t="s">
        <v>80</v>
      </c>
      <c r="BK106" s="171">
        <f>ROUND(I106*H106,2)</f>
        <v>0</v>
      </c>
      <c r="BL106" s="25" t="s">
        <v>156</v>
      </c>
      <c r="BM106" s="25" t="s">
        <v>1218</v>
      </c>
    </row>
    <row r="107" spans="2:65" s="1" customFormat="1" ht="27">
      <c r="B107" s="39"/>
      <c r="D107" s="173" t="s">
        <v>179</v>
      </c>
      <c r="F107" s="180" t="s">
        <v>199</v>
      </c>
      <c r="L107" s="39"/>
      <c r="M107" s="181"/>
      <c r="N107" s="40"/>
      <c r="O107" s="40"/>
      <c r="P107" s="40"/>
      <c r="Q107" s="40"/>
      <c r="R107" s="40"/>
      <c r="S107" s="40"/>
      <c r="T107" s="68"/>
      <c r="AT107" s="25" t="s">
        <v>179</v>
      </c>
      <c r="AU107" s="25" t="s">
        <v>82</v>
      </c>
    </row>
    <row r="108" spans="2:65" s="13" customFormat="1">
      <c r="B108" s="182"/>
      <c r="D108" s="173" t="s">
        <v>173</v>
      </c>
      <c r="E108" s="183" t="s">
        <v>5</v>
      </c>
      <c r="F108" s="184" t="s">
        <v>187</v>
      </c>
      <c r="H108" s="183" t="s">
        <v>5</v>
      </c>
      <c r="L108" s="182"/>
      <c r="M108" s="185"/>
      <c r="N108" s="186"/>
      <c r="O108" s="186"/>
      <c r="P108" s="186"/>
      <c r="Q108" s="186"/>
      <c r="R108" s="186"/>
      <c r="S108" s="186"/>
      <c r="T108" s="187"/>
      <c r="AT108" s="183" t="s">
        <v>173</v>
      </c>
      <c r="AU108" s="183" t="s">
        <v>82</v>
      </c>
      <c r="AV108" s="13" t="s">
        <v>80</v>
      </c>
      <c r="AW108" s="13" t="s">
        <v>36</v>
      </c>
      <c r="AX108" s="13" t="s">
        <v>73</v>
      </c>
      <c r="AY108" s="183" t="s">
        <v>149</v>
      </c>
    </row>
    <row r="109" spans="2:65" s="13" customFormat="1">
      <c r="B109" s="182"/>
      <c r="D109" s="173" t="s">
        <v>173</v>
      </c>
      <c r="E109" s="183" t="s">
        <v>5</v>
      </c>
      <c r="F109" s="184" t="s">
        <v>188</v>
      </c>
      <c r="H109" s="183" t="s">
        <v>5</v>
      </c>
      <c r="L109" s="182"/>
      <c r="M109" s="185"/>
      <c r="N109" s="186"/>
      <c r="O109" s="186"/>
      <c r="P109" s="186"/>
      <c r="Q109" s="186"/>
      <c r="R109" s="186"/>
      <c r="S109" s="186"/>
      <c r="T109" s="187"/>
      <c r="AT109" s="183" t="s">
        <v>173</v>
      </c>
      <c r="AU109" s="183" t="s">
        <v>82</v>
      </c>
      <c r="AV109" s="13" t="s">
        <v>80</v>
      </c>
      <c r="AW109" s="13" t="s">
        <v>36</v>
      </c>
      <c r="AX109" s="13" t="s">
        <v>73</v>
      </c>
      <c r="AY109" s="183" t="s">
        <v>149</v>
      </c>
    </row>
    <row r="110" spans="2:65" s="13" customFormat="1">
      <c r="B110" s="182"/>
      <c r="D110" s="173" t="s">
        <v>173</v>
      </c>
      <c r="E110" s="183" t="s">
        <v>5</v>
      </c>
      <c r="F110" s="184" t="s">
        <v>200</v>
      </c>
      <c r="H110" s="183" t="s">
        <v>5</v>
      </c>
      <c r="L110" s="182"/>
      <c r="M110" s="185"/>
      <c r="N110" s="186"/>
      <c r="O110" s="186"/>
      <c r="P110" s="186"/>
      <c r="Q110" s="186"/>
      <c r="R110" s="186"/>
      <c r="S110" s="186"/>
      <c r="T110" s="187"/>
      <c r="AT110" s="183" t="s">
        <v>173</v>
      </c>
      <c r="AU110" s="183" t="s">
        <v>82</v>
      </c>
      <c r="AV110" s="13" t="s">
        <v>80</v>
      </c>
      <c r="AW110" s="13" t="s">
        <v>36</v>
      </c>
      <c r="AX110" s="13" t="s">
        <v>73</v>
      </c>
      <c r="AY110" s="183" t="s">
        <v>149</v>
      </c>
    </row>
    <row r="111" spans="2:65" s="12" customFormat="1">
      <c r="B111" s="172"/>
      <c r="D111" s="173" t="s">
        <v>173</v>
      </c>
      <c r="E111" s="174" t="s">
        <v>5</v>
      </c>
      <c r="F111" s="175" t="s">
        <v>1216</v>
      </c>
      <c r="H111" s="176">
        <v>34.155000000000001</v>
      </c>
      <c r="L111" s="172"/>
      <c r="M111" s="177"/>
      <c r="N111" s="178"/>
      <c r="O111" s="178"/>
      <c r="P111" s="178"/>
      <c r="Q111" s="178"/>
      <c r="R111" s="178"/>
      <c r="S111" s="178"/>
      <c r="T111" s="179"/>
      <c r="AT111" s="174" t="s">
        <v>173</v>
      </c>
      <c r="AU111" s="174" t="s">
        <v>82</v>
      </c>
      <c r="AV111" s="12" t="s">
        <v>82</v>
      </c>
      <c r="AW111" s="12" t="s">
        <v>36</v>
      </c>
      <c r="AX111" s="12" t="s">
        <v>73</v>
      </c>
      <c r="AY111" s="174" t="s">
        <v>149</v>
      </c>
    </row>
    <row r="112" spans="2:65" s="12" customFormat="1">
      <c r="B112" s="172"/>
      <c r="D112" s="173" t="s">
        <v>173</v>
      </c>
      <c r="E112" s="174" t="s">
        <v>5</v>
      </c>
      <c r="F112" s="175" t="s">
        <v>1219</v>
      </c>
      <c r="H112" s="176">
        <v>67.484999999999999</v>
      </c>
      <c r="L112" s="172"/>
      <c r="M112" s="177"/>
      <c r="N112" s="178"/>
      <c r="O112" s="178"/>
      <c r="P112" s="178"/>
      <c r="Q112" s="178"/>
      <c r="R112" s="178"/>
      <c r="S112" s="178"/>
      <c r="T112" s="179"/>
      <c r="AT112" s="174" t="s">
        <v>173</v>
      </c>
      <c r="AU112" s="174" t="s">
        <v>82</v>
      </c>
      <c r="AV112" s="12" t="s">
        <v>82</v>
      </c>
      <c r="AW112" s="12" t="s">
        <v>36</v>
      </c>
      <c r="AX112" s="12" t="s">
        <v>73</v>
      </c>
      <c r="AY112" s="174" t="s">
        <v>149</v>
      </c>
    </row>
    <row r="113" spans="2:65" s="13" customFormat="1">
      <c r="B113" s="182"/>
      <c r="D113" s="173" t="s">
        <v>173</v>
      </c>
      <c r="E113" s="183" t="s">
        <v>5</v>
      </c>
      <c r="F113" s="184" t="s">
        <v>192</v>
      </c>
      <c r="H113" s="183" t="s">
        <v>5</v>
      </c>
      <c r="L113" s="182"/>
      <c r="M113" s="185"/>
      <c r="N113" s="186"/>
      <c r="O113" s="186"/>
      <c r="P113" s="186"/>
      <c r="Q113" s="186"/>
      <c r="R113" s="186"/>
      <c r="S113" s="186"/>
      <c r="T113" s="187"/>
      <c r="AT113" s="183" t="s">
        <v>173</v>
      </c>
      <c r="AU113" s="183" t="s">
        <v>82</v>
      </c>
      <c r="AV113" s="13" t="s">
        <v>80</v>
      </c>
      <c r="AW113" s="13" t="s">
        <v>36</v>
      </c>
      <c r="AX113" s="13" t="s">
        <v>73</v>
      </c>
      <c r="AY113" s="183" t="s">
        <v>149</v>
      </c>
    </row>
    <row r="114" spans="2:65" s="12" customFormat="1">
      <c r="B114" s="172"/>
      <c r="D114" s="173" t="s">
        <v>173</v>
      </c>
      <c r="E114" s="174" t="s">
        <v>5</v>
      </c>
      <c r="F114" s="175" t="s">
        <v>1217</v>
      </c>
      <c r="H114" s="176">
        <v>3.3</v>
      </c>
      <c r="L114" s="172"/>
      <c r="M114" s="177"/>
      <c r="N114" s="178"/>
      <c r="O114" s="178"/>
      <c r="P114" s="178"/>
      <c r="Q114" s="178"/>
      <c r="R114" s="178"/>
      <c r="S114" s="178"/>
      <c r="T114" s="179"/>
      <c r="AT114" s="174" t="s">
        <v>173</v>
      </c>
      <c r="AU114" s="174" t="s">
        <v>82</v>
      </c>
      <c r="AV114" s="12" t="s">
        <v>82</v>
      </c>
      <c r="AW114" s="12" t="s">
        <v>36</v>
      </c>
      <c r="AX114" s="12" t="s">
        <v>73</v>
      </c>
      <c r="AY114" s="174" t="s">
        <v>149</v>
      </c>
    </row>
    <row r="115" spans="2:65" s="12" customFormat="1">
      <c r="B115" s="172"/>
      <c r="D115" s="173" t="s">
        <v>173</v>
      </c>
      <c r="E115" s="174" t="s">
        <v>5</v>
      </c>
      <c r="F115" s="175" t="s">
        <v>1220</v>
      </c>
      <c r="H115" s="176">
        <v>16.5</v>
      </c>
      <c r="L115" s="172"/>
      <c r="M115" s="177"/>
      <c r="N115" s="178"/>
      <c r="O115" s="178"/>
      <c r="P115" s="178"/>
      <c r="Q115" s="178"/>
      <c r="R115" s="178"/>
      <c r="S115" s="178"/>
      <c r="T115" s="179"/>
      <c r="AT115" s="174" t="s">
        <v>173</v>
      </c>
      <c r="AU115" s="174" t="s">
        <v>82</v>
      </c>
      <c r="AV115" s="12" t="s">
        <v>82</v>
      </c>
      <c r="AW115" s="12" t="s">
        <v>36</v>
      </c>
      <c r="AX115" s="12" t="s">
        <v>73</v>
      </c>
      <c r="AY115" s="174" t="s">
        <v>149</v>
      </c>
    </row>
    <row r="116" spans="2:65" s="14" customFormat="1">
      <c r="B116" s="188"/>
      <c r="D116" s="173" t="s">
        <v>173</v>
      </c>
      <c r="E116" s="189" t="s">
        <v>5</v>
      </c>
      <c r="F116" s="190" t="s">
        <v>194</v>
      </c>
      <c r="H116" s="191">
        <v>121.44</v>
      </c>
      <c r="L116" s="188"/>
      <c r="M116" s="192"/>
      <c r="N116" s="193"/>
      <c r="O116" s="193"/>
      <c r="P116" s="193"/>
      <c r="Q116" s="193"/>
      <c r="R116" s="193"/>
      <c r="S116" s="193"/>
      <c r="T116" s="194"/>
      <c r="AT116" s="189" t="s">
        <v>173</v>
      </c>
      <c r="AU116" s="189" t="s">
        <v>82</v>
      </c>
      <c r="AV116" s="14" t="s">
        <v>156</v>
      </c>
      <c r="AW116" s="14" t="s">
        <v>36</v>
      </c>
      <c r="AX116" s="14" t="s">
        <v>80</v>
      </c>
      <c r="AY116" s="189" t="s">
        <v>149</v>
      </c>
    </row>
    <row r="117" spans="2:65" s="1" customFormat="1" ht="38.25" customHeight="1">
      <c r="B117" s="160"/>
      <c r="C117" s="161" t="s">
        <v>161</v>
      </c>
      <c r="D117" s="161" t="s">
        <v>151</v>
      </c>
      <c r="E117" s="162" t="s">
        <v>204</v>
      </c>
      <c r="F117" s="163" t="s">
        <v>205</v>
      </c>
      <c r="G117" s="164" t="s">
        <v>171</v>
      </c>
      <c r="H117" s="165">
        <v>37.454999999999998</v>
      </c>
      <c r="I117" s="166"/>
      <c r="J117" s="166">
        <f>ROUND(I117*H117,2)</f>
        <v>0</v>
      </c>
      <c r="K117" s="163" t="s">
        <v>155</v>
      </c>
      <c r="L117" s="39"/>
      <c r="M117" s="167" t="s">
        <v>5</v>
      </c>
      <c r="N117" s="168" t="s">
        <v>44</v>
      </c>
      <c r="O117" s="169">
        <v>7.8E-2</v>
      </c>
      <c r="P117" s="169">
        <f>O117*H117</f>
        <v>2.9214899999999999</v>
      </c>
      <c r="Q117" s="169">
        <v>0</v>
      </c>
      <c r="R117" s="169">
        <f>Q117*H117</f>
        <v>0</v>
      </c>
      <c r="S117" s="169">
        <v>0.22</v>
      </c>
      <c r="T117" s="170">
        <f>S117*H117</f>
        <v>8.2401</v>
      </c>
      <c r="AR117" s="25" t="s">
        <v>156</v>
      </c>
      <c r="AT117" s="25" t="s">
        <v>151</v>
      </c>
      <c r="AU117" s="25" t="s">
        <v>82</v>
      </c>
      <c r="AY117" s="25" t="s">
        <v>149</v>
      </c>
      <c r="BE117" s="171">
        <f>IF(N117="základní",J117,0)</f>
        <v>0</v>
      </c>
      <c r="BF117" s="171">
        <f>IF(N117="snížená",J117,0)</f>
        <v>0</v>
      </c>
      <c r="BG117" s="171">
        <f>IF(N117="zákl. přenesená",J117,0)</f>
        <v>0</v>
      </c>
      <c r="BH117" s="171">
        <f>IF(N117="sníž. přenesená",J117,0)</f>
        <v>0</v>
      </c>
      <c r="BI117" s="171">
        <f>IF(N117="nulová",J117,0)</f>
        <v>0</v>
      </c>
      <c r="BJ117" s="25" t="s">
        <v>80</v>
      </c>
      <c r="BK117" s="171">
        <f>ROUND(I117*H117,2)</f>
        <v>0</v>
      </c>
      <c r="BL117" s="25" t="s">
        <v>156</v>
      </c>
      <c r="BM117" s="25" t="s">
        <v>1221</v>
      </c>
    </row>
    <row r="118" spans="2:65" s="1" customFormat="1" ht="27">
      <c r="B118" s="39"/>
      <c r="D118" s="173" t="s">
        <v>179</v>
      </c>
      <c r="F118" s="180" t="s">
        <v>207</v>
      </c>
      <c r="L118" s="39"/>
      <c r="M118" s="181"/>
      <c r="N118" s="40"/>
      <c r="O118" s="40"/>
      <c r="P118" s="40"/>
      <c r="Q118" s="40"/>
      <c r="R118" s="40"/>
      <c r="S118" s="40"/>
      <c r="T118" s="68"/>
      <c r="AT118" s="25" t="s">
        <v>179</v>
      </c>
      <c r="AU118" s="25" t="s">
        <v>82</v>
      </c>
    </row>
    <row r="119" spans="2:65" s="13" customFormat="1">
      <c r="B119" s="182"/>
      <c r="D119" s="173" t="s">
        <v>173</v>
      </c>
      <c r="E119" s="183" t="s">
        <v>5</v>
      </c>
      <c r="F119" s="184" t="s">
        <v>208</v>
      </c>
      <c r="H119" s="183" t="s">
        <v>5</v>
      </c>
      <c r="L119" s="182"/>
      <c r="M119" s="185"/>
      <c r="N119" s="186"/>
      <c r="O119" s="186"/>
      <c r="P119" s="186"/>
      <c r="Q119" s="186"/>
      <c r="R119" s="186"/>
      <c r="S119" s="186"/>
      <c r="T119" s="187"/>
      <c r="AT119" s="183" t="s">
        <v>173</v>
      </c>
      <c r="AU119" s="183" t="s">
        <v>82</v>
      </c>
      <c r="AV119" s="13" t="s">
        <v>80</v>
      </c>
      <c r="AW119" s="13" t="s">
        <v>36</v>
      </c>
      <c r="AX119" s="13" t="s">
        <v>73</v>
      </c>
      <c r="AY119" s="183" t="s">
        <v>149</v>
      </c>
    </row>
    <row r="120" spans="2:65" s="13" customFormat="1">
      <c r="B120" s="182"/>
      <c r="D120" s="173" t="s">
        <v>173</v>
      </c>
      <c r="E120" s="183" t="s">
        <v>5</v>
      </c>
      <c r="F120" s="184" t="s">
        <v>188</v>
      </c>
      <c r="H120" s="183" t="s">
        <v>5</v>
      </c>
      <c r="L120" s="182"/>
      <c r="M120" s="185"/>
      <c r="N120" s="186"/>
      <c r="O120" s="186"/>
      <c r="P120" s="186"/>
      <c r="Q120" s="186"/>
      <c r="R120" s="186"/>
      <c r="S120" s="186"/>
      <c r="T120" s="187"/>
      <c r="AT120" s="183" t="s">
        <v>173</v>
      </c>
      <c r="AU120" s="183" t="s">
        <v>82</v>
      </c>
      <c r="AV120" s="13" t="s">
        <v>80</v>
      </c>
      <c r="AW120" s="13" t="s">
        <v>36</v>
      </c>
      <c r="AX120" s="13" t="s">
        <v>73</v>
      </c>
      <c r="AY120" s="183" t="s">
        <v>149</v>
      </c>
    </row>
    <row r="121" spans="2:65" s="13" customFormat="1">
      <c r="B121" s="182"/>
      <c r="D121" s="173" t="s">
        <v>173</v>
      </c>
      <c r="E121" s="183" t="s">
        <v>5</v>
      </c>
      <c r="F121" s="184" t="s">
        <v>200</v>
      </c>
      <c r="H121" s="183" t="s">
        <v>5</v>
      </c>
      <c r="L121" s="182"/>
      <c r="M121" s="185"/>
      <c r="N121" s="186"/>
      <c r="O121" s="186"/>
      <c r="P121" s="186"/>
      <c r="Q121" s="186"/>
      <c r="R121" s="186"/>
      <c r="S121" s="186"/>
      <c r="T121" s="187"/>
      <c r="AT121" s="183" t="s">
        <v>173</v>
      </c>
      <c r="AU121" s="183" t="s">
        <v>82</v>
      </c>
      <c r="AV121" s="13" t="s">
        <v>80</v>
      </c>
      <c r="AW121" s="13" t="s">
        <v>36</v>
      </c>
      <c r="AX121" s="13" t="s">
        <v>73</v>
      </c>
      <c r="AY121" s="183" t="s">
        <v>149</v>
      </c>
    </row>
    <row r="122" spans="2:65" s="12" customFormat="1">
      <c r="B122" s="172"/>
      <c r="D122" s="173" t="s">
        <v>173</v>
      </c>
      <c r="E122" s="174" t="s">
        <v>5</v>
      </c>
      <c r="F122" s="175" t="s">
        <v>1216</v>
      </c>
      <c r="H122" s="176">
        <v>34.155000000000001</v>
      </c>
      <c r="L122" s="172"/>
      <c r="M122" s="177"/>
      <c r="N122" s="178"/>
      <c r="O122" s="178"/>
      <c r="P122" s="178"/>
      <c r="Q122" s="178"/>
      <c r="R122" s="178"/>
      <c r="S122" s="178"/>
      <c r="T122" s="179"/>
      <c r="AT122" s="174" t="s">
        <v>173</v>
      </c>
      <c r="AU122" s="174" t="s">
        <v>82</v>
      </c>
      <c r="AV122" s="12" t="s">
        <v>82</v>
      </c>
      <c r="AW122" s="12" t="s">
        <v>36</v>
      </c>
      <c r="AX122" s="12" t="s">
        <v>73</v>
      </c>
      <c r="AY122" s="174" t="s">
        <v>149</v>
      </c>
    </row>
    <row r="123" spans="2:65" s="13" customFormat="1">
      <c r="B123" s="182"/>
      <c r="D123" s="173" t="s">
        <v>173</v>
      </c>
      <c r="E123" s="183" t="s">
        <v>5</v>
      </c>
      <c r="F123" s="184" t="s">
        <v>192</v>
      </c>
      <c r="H123" s="183" t="s">
        <v>5</v>
      </c>
      <c r="L123" s="182"/>
      <c r="M123" s="185"/>
      <c r="N123" s="186"/>
      <c r="O123" s="186"/>
      <c r="P123" s="186"/>
      <c r="Q123" s="186"/>
      <c r="R123" s="186"/>
      <c r="S123" s="186"/>
      <c r="T123" s="187"/>
      <c r="AT123" s="183" t="s">
        <v>173</v>
      </c>
      <c r="AU123" s="183" t="s">
        <v>82</v>
      </c>
      <c r="AV123" s="13" t="s">
        <v>80</v>
      </c>
      <c r="AW123" s="13" t="s">
        <v>36</v>
      </c>
      <c r="AX123" s="13" t="s">
        <v>73</v>
      </c>
      <c r="AY123" s="183" t="s">
        <v>149</v>
      </c>
    </row>
    <row r="124" spans="2:65" s="12" customFormat="1">
      <c r="B124" s="172"/>
      <c r="D124" s="173" t="s">
        <v>173</v>
      </c>
      <c r="E124" s="174" t="s">
        <v>5</v>
      </c>
      <c r="F124" s="175" t="s">
        <v>1217</v>
      </c>
      <c r="H124" s="176">
        <v>3.3</v>
      </c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173</v>
      </c>
      <c r="AU124" s="174" t="s">
        <v>82</v>
      </c>
      <c r="AV124" s="12" t="s">
        <v>82</v>
      </c>
      <c r="AW124" s="12" t="s">
        <v>36</v>
      </c>
      <c r="AX124" s="12" t="s">
        <v>73</v>
      </c>
      <c r="AY124" s="174" t="s">
        <v>149</v>
      </c>
    </row>
    <row r="125" spans="2:65" s="14" customFormat="1">
      <c r="B125" s="188"/>
      <c r="D125" s="173" t="s">
        <v>173</v>
      </c>
      <c r="E125" s="189" t="s">
        <v>5</v>
      </c>
      <c r="F125" s="190" t="s">
        <v>194</v>
      </c>
      <c r="H125" s="191">
        <v>37.454999999999998</v>
      </c>
      <c r="L125" s="188"/>
      <c r="M125" s="192"/>
      <c r="N125" s="193"/>
      <c r="O125" s="193"/>
      <c r="P125" s="193"/>
      <c r="Q125" s="193"/>
      <c r="R125" s="193"/>
      <c r="S125" s="193"/>
      <c r="T125" s="194"/>
      <c r="AT125" s="189" t="s">
        <v>173</v>
      </c>
      <c r="AU125" s="189" t="s">
        <v>82</v>
      </c>
      <c r="AV125" s="14" t="s">
        <v>156</v>
      </c>
      <c r="AW125" s="14" t="s">
        <v>36</v>
      </c>
      <c r="AX125" s="14" t="s">
        <v>80</v>
      </c>
      <c r="AY125" s="189" t="s">
        <v>149</v>
      </c>
    </row>
    <row r="126" spans="2:65" s="1" customFormat="1" ht="38.25" customHeight="1">
      <c r="B126" s="160"/>
      <c r="C126" s="161" t="s">
        <v>156</v>
      </c>
      <c r="D126" s="161" t="s">
        <v>151</v>
      </c>
      <c r="E126" s="162" t="s">
        <v>210</v>
      </c>
      <c r="F126" s="163" t="s">
        <v>211</v>
      </c>
      <c r="G126" s="164" t="s">
        <v>171</v>
      </c>
      <c r="H126" s="165">
        <v>51.075000000000003</v>
      </c>
      <c r="I126" s="166"/>
      <c r="J126" s="166">
        <f>ROUND(I126*H126,2)</f>
        <v>0</v>
      </c>
      <c r="K126" s="163" t="s">
        <v>155</v>
      </c>
      <c r="L126" s="39"/>
      <c r="M126" s="167" t="s">
        <v>5</v>
      </c>
      <c r="N126" s="168" t="s">
        <v>44</v>
      </c>
      <c r="O126" s="169">
        <v>1.6E-2</v>
      </c>
      <c r="P126" s="169">
        <f>O126*H126</f>
        <v>0.81720000000000004</v>
      </c>
      <c r="Q126" s="169">
        <v>4.0000000000000003E-5</v>
      </c>
      <c r="R126" s="169">
        <f>Q126*H126</f>
        <v>2.0430000000000001E-3</v>
      </c>
      <c r="S126" s="169">
        <v>0.10299999999999999</v>
      </c>
      <c r="T126" s="170">
        <f>S126*H126</f>
        <v>5.2607249999999999</v>
      </c>
      <c r="AR126" s="25" t="s">
        <v>156</v>
      </c>
      <c r="AT126" s="25" t="s">
        <v>151</v>
      </c>
      <c r="AU126" s="25" t="s">
        <v>82</v>
      </c>
      <c r="AY126" s="25" t="s">
        <v>149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25" t="s">
        <v>80</v>
      </c>
      <c r="BK126" s="171">
        <f>ROUND(I126*H126,2)</f>
        <v>0</v>
      </c>
      <c r="BL126" s="25" t="s">
        <v>156</v>
      </c>
      <c r="BM126" s="25" t="s">
        <v>1222</v>
      </c>
    </row>
    <row r="127" spans="2:65" s="1" customFormat="1" ht="27">
      <c r="B127" s="39"/>
      <c r="D127" s="173" t="s">
        <v>179</v>
      </c>
      <c r="F127" s="180" t="s">
        <v>213</v>
      </c>
      <c r="L127" s="39"/>
      <c r="M127" s="181"/>
      <c r="N127" s="40"/>
      <c r="O127" s="40"/>
      <c r="P127" s="40"/>
      <c r="Q127" s="40"/>
      <c r="R127" s="40"/>
      <c r="S127" s="40"/>
      <c r="T127" s="68"/>
      <c r="AT127" s="25" t="s">
        <v>179</v>
      </c>
      <c r="AU127" s="25" t="s">
        <v>82</v>
      </c>
    </row>
    <row r="128" spans="2:65" s="13" customFormat="1">
      <c r="B128" s="182"/>
      <c r="D128" s="173" t="s">
        <v>173</v>
      </c>
      <c r="E128" s="183" t="s">
        <v>5</v>
      </c>
      <c r="F128" s="184" t="s">
        <v>187</v>
      </c>
      <c r="H128" s="183" t="s">
        <v>5</v>
      </c>
      <c r="L128" s="182"/>
      <c r="M128" s="185"/>
      <c r="N128" s="186"/>
      <c r="O128" s="186"/>
      <c r="P128" s="186"/>
      <c r="Q128" s="186"/>
      <c r="R128" s="186"/>
      <c r="S128" s="186"/>
      <c r="T128" s="187"/>
      <c r="AT128" s="183" t="s">
        <v>173</v>
      </c>
      <c r="AU128" s="183" t="s">
        <v>82</v>
      </c>
      <c r="AV128" s="13" t="s">
        <v>80</v>
      </c>
      <c r="AW128" s="13" t="s">
        <v>36</v>
      </c>
      <c r="AX128" s="13" t="s">
        <v>73</v>
      </c>
      <c r="AY128" s="183" t="s">
        <v>149</v>
      </c>
    </row>
    <row r="129" spans="2:65" s="13" customFormat="1">
      <c r="B129" s="182"/>
      <c r="D129" s="173" t="s">
        <v>173</v>
      </c>
      <c r="E129" s="183" t="s">
        <v>5</v>
      </c>
      <c r="F129" s="184" t="s">
        <v>188</v>
      </c>
      <c r="H129" s="183" t="s">
        <v>5</v>
      </c>
      <c r="L129" s="182"/>
      <c r="M129" s="185"/>
      <c r="N129" s="186"/>
      <c r="O129" s="186"/>
      <c r="P129" s="186"/>
      <c r="Q129" s="186"/>
      <c r="R129" s="186"/>
      <c r="S129" s="186"/>
      <c r="T129" s="187"/>
      <c r="AT129" s="183" t="s">
        <v>173</v>
      </c>
      <c r="AU129" s="183" t="s">
        <v>82</v>
      </c>
      <c r="AV129" s="13" t="s">
        <v>80</v>
      </c>
      <c r="AW129" s="13" t="s">
        <v>36</v>
      </c>
      <c r="AX129" s="13" t="s">
        <v>73</v>
      </c>
      <c r="AY129" s="183" t="s">
        <v>149</v>
      </c>
    </row>
    <row r="130" spans="2:65" s="13" customFormat="1">
      <c r="B130" s="182"/>
      <c r="D130" s="173" t="s">
        <v>173</v>
      </c>
      <c r="E130" s="183" t="s">
        <v>5</v>
      </c>
      <c r="F130" s="184" t="s">
        <v>190</v>
      </c>
      <c r="H130" s="183" t="s">
        <v>5</v>
      </c>
      <c r="L130" s="182"/>
      <c r="M130" s="185"/>
      <c r="N130" s="186"/>
      <c r="O130" s="186"/>
      <c r="P130" s="186"/>
      <c r="Q130" s="186"/>
      <c r="R130" s="186"/>
      <c r="S130" s="186"/>
      <c r="T130" s="187"/>
      <c r="AT130" s="183" t="s">
        <v>173</v>
      </c>
      <c r="AU130" s="183" t="s">
        <v>82</v>
      </c>
      <c r="AV130" s="13" t="s">
        <v>80</v>
      </c>
      <c r="AW130" s="13" t="s">
        <v>36</v>
      </c>
      <c r="AX130" s="13" t="s">
        <v>73</v>
      </c>
      <c r="AY130" s="183" t="s">
        <v>149</v>
      </c>
    </row>
    <row r="131" spans="2:65" s="12" customFormat="1">
      <c r="B131" s="172"/>
      <c r="D131" s="173" t="s">
        <v>173</v>
      </c>
      <c r="E131" s="174" t="s">
        <v>5</v>
      </c>
      <c r="F131" s="175" t="s">
        <v>1223</v>
      </c>
      <c r="H131" s="176">
        <v>46.575000000000003</v>
      </c>
      <c r="L131" s="172"/>
      <c r="M131" s="177"/>
      <c r="N131" s="178"/>
      <c r="O131" s="178"/>
      <c r="P131" s="178"/>
      <c r="Q131" s="178"/>
      <c r="R131" s="178"/>
      <c r="S131" s="178"/>
      <c r="T131" s="179"/>
      <c r="AT131" s="174" t="s">
        <v>173</v>
      </c>
      <c r="AU131" s="174" t="s">
        <v>82</v>
      </c>
      <c r="AV131" s="12" t="s">
        <v>82</v>
      </c>
      <c r="AW131" s="12" t="s">
        <v>36</v>
      </c>
      <c r="AX131" s="12" t="s">
        <v>73</v>
      </c>
      <c r="AY131" s="174" t="s">
        <v>149</v>
      </c>
    </row>
    <row r="132" spans="2:65" s="13" customFormat="1">
      <c r="B132" s="182"/>
      <c r="D132" s="173" t="s">
        <v>173</v>
      </c>
      <c r="E132" s="183" t="s">
        <v>5</v>
      </c>
      <c r="F132" s="184" t="s">
        <v>192</v>
      </c>
      <c r="H132" s="183" t="s">
        <v>5</v>
      </c>
      <c r="L132" s="182"/>
      <c r="M132" s="185"/>
      <c r="N132" s="186"/>
      <c r="O132" s="186"/>
      <c r="P132" s="186"/>
      <c r="Q132" s="186"/>
      <c r="R132" s="186"/>
      <c r="S132" s="186"/>
      <c r="T132" s="187"/>
      <c r="AT132" s="183" t="s">
        <v>173</v>
      </c>
      <c r="AU132" s="183" t="s">
        <v>82</v>
      </c>
      <c r="AV132" s="13" t="s">
        <v>80</v>
      </c>
      <c r="AW132" s="13" t="s">
        <v>36</v>
      </c>
      <c r="AX132" s="13" t="s">
        <v>73</v>
      </c>
      <c r="AY132" s="183" t="s">
        <v>149</v>
      </c>
    </row>
    <row r="133" spans="2:65" s="12" customFormat="1">
      <c r="B133" s="172"/>
      <c r="D133" s="173" t="s">
        <v>173</v>
      </c>
      <c r="E133" s="174" t="s">
        <v>5</v>
      </c>
      <c r="F133" s="175" t="s">
        <v>1224</v>
      </c>
      <c r="H133" s="176">
        <v>4.5</v>
      </c>
      <c r="L133" s="172"/>
      <c r="M133" s="177"/>
      <c r="N133" s="178"/>
      <c r="O133" s="178"/>
      <c r="P133" s="178"/>
      <c r="Q133" s="178"/>
      <c r="R133" s="178"/>
      <c r="S133" s="178"/>
      <c r="T133" s="179"/>
      <c r="AT133" s="174" t="s">
        <v>173</v>
      </c>
      <c r="AU133" s="174" t="s">
        <v>82</v>
      </c>
      <c r="AV133" s="12" t="s">
        <v>82</v>
      </c>
      <c r="AW133" s="12" t="s">
        <v>36</v>
      </c>
      <c r="AX133" s="12" t="s">
        <v>73</v>
      </c>
      <c r="AY133" s="174" t="s">
        <v>149</v>
      </c>
    </row>
    <row r="134" spans="2:65" s="14" customFormat="1">
      <c r="B134" s="188"/>
      <c r="D134" s="173" t="s">
        <v>173</v>
      </c>
      <c r="E134" s="189" t="s">
        <v>5</v>
      </c>
      <c r="F134" s="190" t="s">
        <v>194</v>
      </c>
      <c r="H134" s="191">
        <v>51.075000000000003</v>
      </c>
      <c r="L134" s="188"/>
      <c r="M134" s="192"/>
      <c r="N134" s="193"/>
      <c r="O134" s="193"/>
      <c r="P134" s="193"/>
      <c r="Q134" s="193"/>
      <c r="R134" s="193"/>
      <c r="S134" s="193"/>
      <c r="T134" s="194"/>
      <c r="AT134" s="189" t="s">
        <v>173</v>
      </c>
      <c r="AU134" s="189" t="s">
        <v>82</v>
      </c>
      <c r="AV134" s="14" t="s">
        <v>156</v>
      </c>
      <c r="AW134" s="14" t="s">
        <v>36</v>
      </c>
      <c r="AX134" s="14" t="s">
        <v>80</v>
      </c>
      <c r="AY134" s="189" t="s">
        <v>149</v>
      </c>
    </row>
    <row r="135" spans="2:65" s="1" customFormat="1" ht="25.5" customHeight="1">
      <c r="B135" s="160"/>
      <c r="C135" s="161" t="s">
        <v>168</v>
      </c>
      <c r="D135" s="161" t="s">
        <v>151</v>
      </c>
      <c r="E135" s="162" t="s">
        <v>223</v>
      </c>
      <c r="F135" s="163" t="s">
        <v>224</v>
      </c>
      <c r="G135" s="164" t="s">
        <v>225</v>
      </c>
      <c r="H135" s="165">
        <v>328.8</v>
      </c>
      <c r="I135" s="166"/>
      <c r="J135" s="166">
        <f>ROUND(I135*H135,2)</f>
        <v>0</v>
      </c>
      <c r="K135" s="163" t="s">
        <v>155</v>
      </c>
      <c r="L135" s="39"/>
      <c r="M135" s="167" t="s">
        <v>5</v>
      </c>
      <c r="N135" s="168" t="s">
        <v>44</v>
      </c>
      <c r="O135" s="169">
        <v>0.2</v>
      </c>
      <c r="P135" s="169">
        <f>O135*H135</f>
        <v>65.760000000000005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AR135" s="25" t="s">
        <v>156</v>
      </c>
      <c r="AT135" s="25" t="s">
        <v>151</v>
      </c>
      <c r="AU135" s="25" t="s">
        <v>82</v>
      </c>
      <c r="AY135" s="25" t="s">
        <v>149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25" t="s">
        <v>80</v>
      </c>
      <c r="BK135" s="171">
        <f>ROUND(I135*H135,2)</f>
        <v>0</v>
      </c>
      <c r="BL135" s="25" t="s">
        <v>156</v>
      </c>
      <c r="BM135" s="25" t="s">
        <v>1225</v>
      </c>
    </row>
    <row r="136" spans="2:65" s="1" customFormat="1" ht="27">
      <c r="B136" s="39"/>
      <c r="D136" s="173" t="s">
        <v>179</v>
      </c>
      <c r="F136" s="180" t="s">
        <v>227</v>
      </c>
      <c r="L136" s="39"/>
      <c r="M136" s="181"/>
      <c r="N136" s="40"/>
      <c r="O136" s="40"/>
      <c r="P136" s="40"/>
      <c r="Q136" s="40"/>
      <c r="R136" s="40"/>
      <c r="S136" s="40"/>
      <c r="T136" s="68"/>
      <c r="AT136" s="25" t="s">
        <v>179</v>
      </c>
      <c r="AU136" s="25" t="s">
        <v>82</v>
      </c>
    </row>
    <row r="137" spans="2:65" s="12" customFormat="1">
      <c r="B137" s="172"/>
      <c r="D137" s="173" t="s">
        <v>173</v>
      </c>
      <c r="E137" s="174" t="s">
        <v>5</v>
      </c>
      <c r="F137" s="175" t="s">
        <v>1226</v>
      </c>
      <c r="H137" s="176">
        <v>285.60000000000002</v>
      </c>
      <c r="L137" s="172"/>
      <c r="M137" s="177"/>
      <c r="N137" s="178"/>
      <c r="O137" s="178"/>
      <c r="P137" s="178"/>
      <c r="Q137" s="178"/>
      <c r="R137" s="178"/>
      <c r="S137" s="178"/>
      <c r="T137" s="179"/>
      <c r="AT137" s="174" t="s">
        <v>173</v>
      </c>
      <c r="AU137" s="174" t="s">
        <v>82</v>
      </c>
      <c r="AV137" s="12" t="s">
        <v>82</v>
      </c>
      <c r="AW137" s="12" t="s">
        <v>36</v>
      </c>
      <c r="AX137" s="12" t="s">
        <v>73</v>
      </c>
      <c r="AY137" s="174" t="s">
        <v>149</v>
      </c>
    </row>
    <row r="138" spans="2:65" s="12" customFormat="1">
      <c r="B138" s="172"/>
      <c r="D138" s="173" t="s">
        <v>173</v>
      </c>
      <c r="E138" s="174" t="s">
        <v>5</v>
      </c>
      <c r="F138" s="175" t="s">
        <v>1227</v>
      </c>
      <c r="H138" s="176">
        <v>43.2</v>
      </c>
      <c r="L138" s="172"/>
      <c r="M138" s="177"/>
      <c r="N138" s="178"/>
      <c r="O138" s="178"/>
      <c r="P138" s="178"/>
      <c r="Q138" s="178"/>
      <c r="R138" s="178"/>
      <c r="S138" s="178"/>
      <c r="T138" s="179"/>
      <c r="AT138" s="174" t="s">
        <v>173</v>
      </c>
      <c r="AU138" s="174" t="s">
        <v>82</v>
      </c>
      <c r="AV138" s="12" t="s">
        <v>82</v>
      </c>
      <c r="AW138" s="12" t="s">
        <v>36</v>
      </c>
      <c r="AX138" s="12" t="s">
        <v>73</v>
      </c>
      <c r="AY138" s="174" t="s">
        <v>149</v>
      </c>
    </row>
    <row r="139" spans="2:65" s="14" customFormat="1">
      <c r="B139" s="188"/>
      <c r="D139" s="173" t="s">
        <v>173</v>
      </c>
      <c r="E139" s="189" t="s">
        <v>5</v>
      </c>
      <c r="F139" s="190" t="s">
        <v>194</v>
      </c>
      <c r="H139" s="191">
        <v>328.8</v>
      </c>
      <c r="L139" s="188"/>
      <c r="M139" s="192"/>
      <c r="N139" s="193"/>
      <c r="O139" s="193"/>
      <c r="P139" s="193"/>
      <c r="Q139" s="193"/>
      <c r="R139" s="193"/>
      <c r="S139" s="193"/>
      <c r="T139" s="194"/>
      <c r="AT139" s="189" t="s">
        <v>173</v>
      </c>
      <c r="AU139" s="189" t="s">
        <v>82</v>
      </c>
      <c r="AV139" s="14" t="s">
        <v>156</v>
      </c>
      <c r="AW139" s="14" t="s">
        <v>36</v>
      </c>
      <c r="AX139" s="14" t="s">
        <v>80</v>
      </c>
      <c r="AY139" s="189" t="s">
        <v>149</v>
      </c>
    </row>
    <row r="140" spans="2:65" s="1" customFormat="1" ht="25.5" customHeight="1">
      <c r="B140" s="160"/>
      <c r="C140" s="161" t="s">
        <v>175</v>
      </c>
      <c r="D140" s="161" t="s">
        <v>151</v>
      </c>
      <c r="E140" s="162" t="s">
        <v>231</v>
      </c>
      <c r="F140" s="163" t="s">
        <v>232</v>
      </c>
      <c r="G140" s="164" t="s">
        <v>233</v>
      </c>
      <c r="H140" s="165">
        <v>13.7</v>
      </c>
      <c r="I140" s="166"/>
      <c r="J140" s="166">
        <f>ROUND(I140*H140,2)</f>
        <v>0</v>
      </c>
      <c r="K140" s="163" t="s">
        <v>155</v>
      </c>
      <c r="L140" s="39"/>
      <c r="M140" s="167" t="s">
        <v>5</v>
      </c>
      <c r="N140" s="168" t="s">
        <v>44</v>
      </c>
      <c r="O140" s="169">
        <v>0</v>
      </c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AR140" s="25" t="s">
        <v>156</v>
      </c>
      <c r="AT140" s="25" t="s">
        <v>151</v>
      </c>
      <c r="AU140" s="25" t="s">
        <v>82</v>
      </c>
      <c r="AY140" s="25" t="s">
        <v>149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25" t="s">
        <v>80</v>
      </c>
      <c r="BK140" s="171">
        <f>ROUND(I140*H140,2)</f>
        <v>0</v>
      </c>
      <c r="BL140" s="25" t="s">
        <v>156</v>
      </c>
      <c r="BM140" s="25" t="s">
        <v>1228</v>
      </c>
    </row>
    <row r="141" spans="2:65" s="12" customFormat="1">
      <c r="B141" s="172"/>
      <c r="D141" s="173" t="s">
        <v>173</v>
      </c>
      <c r="E141" s="174" t="s">
        <v>5</v>
      </c>
      <c r="F141" s="175" t="s">
        <v>1229</v>
      </c>
      <c r="H141" s="176">
        <v>11.9</v>
      </c>
      <c r="L141" s="172"/>
      <c r="M141" s="177"/>
      <c r="N141" s="178"/>
      <c r="O141" s="178"/>
      <c r="P141" s="178"/>
      <c r="Q141" s="178"/>
      <c r="R141" s="178"/>
      <c r="S141" s="178"/>
      <c r="T141" s="179"/>
      <c r="AT141" s="174" t="s">
        <v>173</v>
      </c>
      <c r="AU141" s="174" t="s">
        <v>82</v>
      </c>
      <c r="AV141" s="12" t="s">
        <v>82</v>
      </c>
      <c r="AW141" s="12" t="s">
        <v>36</v>
      </c>
      <c r="AX141" s="12" t="s">
        <v>73</v>
      </c>
      <c r="AY141" s="174" t="s">
        <v>149</v>
      </c>
    </row>
    <row r="142" spans="2:65" s="12" customFormat="1">
      <c r="B142" s="172"/>
      <c r="D142" s="173" t="s">
        <v>173</v>
      </c>
      <c r="E142" s="174" t="s">
        <v>5</v>
      </c>
      <c r="F142" s="175" t="s">
        <v>1230</v>
      </c>
      <c r="H142" s="176">
        <v>1.8</v>
      </c>
      <c r="L142" s="172"/>
      <c r="M142" s="177"/>
      <c r="N142" s="178"/>
      <c r="O142" s="178"/>
      <c r="P142" s="178"/>
      <c r="Q142" s="178"/>
      <c r="R142" s="178"/>
      <c r="S142" s="178"/>
      <c r="T142" s="179"/>
      <c r="AT142" s="174" t="s">
        <v>173</v>
      </c>
      <c r="AU142" s="174" t="s">
        <v>82</v>
      </c>
      <c r="AV142" s="12" t="s">
        <v>82</v>
      </c>
      <c r="AW142" s="12" t="s">
        <v>36</v>
      </c>
      <c r="AX142" s="12" t="s">
        <v>73</v>
      </c>
      <c r="AY142" s="174" t="s">
        <v>149</v>
      </c>
    </row>
    <row r="143" spans="2:65" s="14" customFormat="1">
      <c r="B143" s="188"/>
      <c r="D143" s="173" t="s">
        <v>173</v>
      </c>
      <c r="E143" s="189" t="s">
        <v>5</v>
      </c>
      <c r="F143" s="190" t="s">
        <v>194</v>
      </c>
      <c r="H143" s="191">
        <v>13.7</v>
      </c>
      <c r="L143" s="188"/>
      <c r="M143" s="192"/>
      <c r="N143" s="193"/>
      <c r="O143" s="193"/>
      <c r="P143" s="193"/>
      <c r="Q143" s="193"/>
      <c r="R143" s="193"/>
      <c r="S143" s="193"/>
      <c r="T143" s="194"/>
      <c r="AT143" s="189" t="s">
        <v>173</v>
      </c>
      <c r="AU143" s="189" t="s">
        <v>82</v>
      </c>
      <c r="AV143" s="14" t="s">
        <v>156</v>
      </c>
      <c r="AW143" s="14" t="s">
        <v>36</v>
      </c>
      <c r="AX143" s="14" t="s">
        <v>80</v>
      </c>
      <c r="AY143" s="189" t="s">
        <v>149</v>
      </c>
    </row>
    <row r="144" spans="2:65" s="1" customFormat="1" ht="63.75" customHeight="1">
      <c r="B144" s="160"/>
      <c r="C144" s="161" t="s">
        <v>182</v>
      </c>
      <c r="D144" s="161" t="s">
        <v>151</v>
      </c>
      <c r="E144" s="162" t="s">
        <v>238</v>
      </c>
      <c r="F144" s="163" t="s">
        <v>239</v>
      </c>
      <c r="G144" s="164" t="s">
        <v>219</v>
      </c>
      <c r="H144" s="165">
        <v>17.600000000000001</v>
      </c>
      <c r="I144" s="166"/>
      <c r="J144" s="166">
        <f>ROUND(I144*H144,2)</f>
        <v>0</v>
      </c>
      <c r="K144" s="163" t="s">
        <v>155</v>
      </c>
      <c r="L144" s="39"/>
      <c r="M144" s="167" t="s">
        <v>5</v>
      </c>
      <c r="N144" s="168" t="s">
        <v>44</v>
      </c>
      <c r="O144" s="169">
        <v>0.70299999999999996</v>
      </c>
      <c r="P144" s="169">
        <f>O144*H144</f>
        <v>12.3728</v>
      </c>
      <c r="Q144" s="169">
        <v>8.6800000000000002E-3</v>
      </c>
      <c r="R144" s="169">
        <f>Q144*H144</f>
        <v>0.15276800000000001</v>
      </c>
      <c r="S144" s="169">
        <v>0</v>
      </c>
      <c r="T144" s="170">
        <f>S144*H144</f>
        <v>0</v>
      </c>
      <c r="AR144" s="25" t="s">
        <v>156</v>
      </c>
      <c r="AT144" s="25" t="s">
        <v>151</v>
      </c>
      <c r="AU144" s="25" t="s">
        <v>82</v>
      </c>
      <c r="AY144" s="25" t="s">
        <v>149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25" t="s">
        <v>80</v>
      </c>
      <c r="BK144" s="171">
        <f>ROUND(I144*H144,2)</f>
        <v>0</v>
      </c>
      <c r="BL144" s="25" t="s">
        <v>156</v>
      </c>
      <c r="BM144" s="25" t="s">
        <v>1231</v>
      </c>
    </row>
    <row r="145" spans="2:65" s="12" customFormat="1">
      <c r="B145" s="172"/>
      <c r="D145" s="173" t="s">
        <v>173</v>
      </c>
      <c r="E145" s="174" t="s">
        <v>5</v>
      </c>
      <c r="F145" s="175" t="s">
        <v>824</v>
      </c>
      <c r="H145" s="176">
        <v>4.4000000000000004</v>
      </c>
      <c r="L145" s="172"/>
      <c r="M145" s="177"/>
      <c r="N145" s="178"/>
      <c r="O145" s="178"/>
      <c r="P145" s="178"/>
      <c r="Q145" s="178"/>
      <c r="R145" s="178"/>
      <c r="S145" s="178"/>
      <c r="T145" s="179"/>
      <c r="AT145" s="174" t="s">
        <v>173</v>
      </c>
      <c r="AU145" s="174" t="s">
        <v>82</v>
      </c>
      <c r="AV145" s="12" t="s">
        <v>82</v>
      </c>
      <c r="AW145" s="12" t="s">
        <v>36</v>
      </c>
      <c r="AX145" s="12" t="s">
        <v>73</v>
      </c>
      <c r="AY145" s="174" t="s">
        <v>149</v>
      </c>
    </row>
    <row r="146" spans="2:65" s="12" customFormat="1">
      <c r="B146" s="172"/>
      <c r="D146" s="173" t="s">
        <v>173</v>
      </c>
      <c r="E146" s="174" t="s">
        <v>5</v>
      </c>
      <c r="F146" s="175" t="s">
        <v>1232</v>
      </c>
      <c r="H146" s="176">
        <v>13.2</v>
      </c>
      <c r="L146" s="172"/>
      <c r="M146" s="177"/>
      <c r="N146" s="178"/>
      <c r="O146" s="178"/>
      <c r="P146" s="178"/>
      <c r="Q146" s="178"/>
      <c r="R146" s="178"/>
      <c r="S146" s="178"/>
      <c r="T146" s="179"/>
      <c r="AT146" s="174" t="s">
        <v>173</v>
      </c>
      <c r="AU146" s="174" t="s">
        <v>82</v>
      </c>
      <c r="AV146" s="12" t="s">
        <v>82</v>
      </c>
      <c r="AW146" s="12" t="s">
        <v>36</v>
      </c>
      <c r="AX146" s="12" t="s">
        <v>73</v>
      </c>
      <c r="AY146" s="174" t="s">
        <v>149</v>
      </c>
    </row>
    <row r="147" spans="2:65" s="14" customFormat="1">
      <c r="B147" s="188"/>
      <c r="D147" s="173" t="s">
        <v>173</v>
      </c>
      <c r="E147" s="189" t="s">
        <v>5</v>
      </c>
      <c r="F147" s="190" t="s">
        <v>194</v>
      </c>
      <c r="H147" s="191">
        <v>17.600000000000001</v>
      </c>
      <c r="L147" s="188"/>
      <c r="M147" s="192"/>
      <c r="N147" s="193"/>
      <c r="O147" s="193"/>
      <c r="P147" s="193"/>
      <c r="Q147" s="193"/>
      <c r="R147" s="193"/>
      <c r="S147" s="193"/>
      <c r="T147" s="194"/>
      <c r="AT147" s="189" t="s">
        <v>173</v>
      </c>
      <c r="AU147" s="189" t="s">
        <v>82</v>
      </c>
      <c r="AV147" s="14" t="s">
        <v>156</v>
      </c>
      <c r="AW147" s="14" t="s">
        <v>36</v>
      </c>
      <c r="AX147" s="14" t="s">
        <v>80</v>
      </c>
      <c r="AY147" s="189" t="s">
        <v>149</v>
      </c>
    </row>
    <row r="148" spans="2:65" s="1" customFormat="1" ht="63.75" customHeight="1">
      <c r="B148" s="160"/>
      <c r="C148" s="161" t="s">
        <v>195</v>
      </c>
      <c r="D148" s="161" t="s">
        <v>151</v>
      </c>
      <c r="E148" s="162" t="s">
        <v>253</v>
      </c>
      <c r="F148" s="163" t="s">
        <v>254</v>
      </c>
      <c r="G148" s="164" t="s">
        <v>219</v>
      </c>
      <c r="H148" s="165">
        <v>8.8000000000000007</v>
      </c>
      <c r="I148" s="166"/>
      <c r="J148" s="166">
        <f>ROUND(I148*H148,2)</f>
        <v>0</v>
      </c>
      <c r="K148" s="163" t="s">
        <v>155</v>
      </c>
      <c r="L148" s="39"/>
      <c r="M148" s="167" t="s">
        <v>5</v>
      </c>
      <c r="N148" s="168" t="s">
        <v>44</v>
      </c>
      <c r="O148" s="169">
        <v>0.54700000000000004</v>
      </c>
      <c r="P148" s="169">
        <f>O148*H148</f>
        <v>4.813600000000001</v>
      </c>
      <c r="Q148" s="169">
        <v>3.6900000000000002E-2</v>
      </c>
      <c r="R148" s="169">
        <f>Q148*H148</f>
        <v>0.32472000000000006</v>
      </c>
      <c r="S148" s="169">
        <v>0</v>
      </c>
      <c r="T148" s="170">
        <f>S148*H148</f>
        <v>0</v>
      </c>
      <c r="AR148" s="25" t="s">
        <v>156</v>
      </c>
      <c r="AT148" s="25" t="s">
        <v>151</v>
      </c>
      <c r="AU148" s="25" t="s">
        <v>82</v>
      </c>
      <c r="AY148" s="25" t="s">
        <v>149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25" t="s">
        <v>80</v>
      </c>
      <c r="BK148" s="171">
        <f>ROUND(I148*H148,2)</f>
        <v>0</v>
      </c>
      <c r="BL148" s="25" t="s">
        <v>156</v>
      </c>
      <c r="BM148" s="25" t="s">
        <v>1233</v>
      </c>
    </row>
    <row r="149" spans="2:65" s="12" customFormat="1">
      <c r="B149" s="172"/>
      <c r="D149" s="173" t="s">
        <v>173</v>
      </c>
      <c r="E149" s="174" t="s">
        <v>5</v>
      </c>
      <c r="F149" s="175" t="s">
        <v>251</v>
      </c>
      <c r="H149" s="176">
        <v>2.2000000000000002</v>
      </c>
      <c r="L149" s="172"/>
      <c r="M149" s="177"/>
      <c r="N149" s="178"/>
      <c r="O149" s="178"/>
      <c r="P149" s="178"/>
      <c r="Q149" s="178"/>
      <c r="R149" s="178"/>
      <c r="S149" s="178"/>
      <c r="T149" s="179"/>
      <c r="AT149" s="174" t="s">
        <v>173</v>
      </c>
      <c r="AU149" s="174" t="s">
        <v>82</v>
      </c>
      <c r="AV149" s="12" t="s">
        <v>82</v>
      </c>
      <c r="AW149" s="12" t="s">
        <v>36</v>
      </c>
      <c r="AX149" s="12" t="s">
        <v>73</v>
      </c>
      <c r="AY149" s="174" t="s">
        <v>149</v>
      </c>
    </row>
    <row r="150" spans="2:65" s="12" customFormat="1">
      <c r="B150" s="172"/>
      <c r="D150" s="173" t="s">
        <v>173</v>
      </c>
      <c r="E150" s="174" t="s">
        <v>5</v>
      </c>
      <c r="F150" s="175" t="s">
        <v>1234</v>
      </c>
      <c r="H150" s="176">
        <v>6.6</v>
      </c>
      <c r="L150" s="172"/>
      <c r="M150" s="177"/>
      <c r="N150" s="178"/>
      <c r="O150" s="178"/>
      <c r="P150" s="178"/>
      <c r="Q150" s="178"/>
      <c r="R150" s="178"/>
      <c r="S150" s="178"/>
      <c r="T150" s="179"/>
      <c r="AT150" s="174" t="s">
        <v>173</v>
      </c>
      <c r="AU150" s="174" t="s">
        <v>82</v>
      </c>
      <c r="AV150" s="12" t="s">
        <v>82</v>
      </c>
      <c r="AW150" s="12" t="s">
        <v>36</v>
      </c>
      <c r="AX150" s="12" t="s">
        <v>73</v>
      </c>
      <c r="AY150" s="174" t="s">
        <v>149</v>
      </c>
    </row>
    <row r="151" spans="2:65" s="14" customFormat="1">
      <c r="B151" s="188"/>
      <c r="D151" s="173" t="s">
        <v>173</v>
      </c>
      <c r="E151" s="189" t="s">
        <v>5</v>
      </c>
      <c r="F151" s="190" t="s">
        <v>194</v>
      </c>
      <c r="H151" s="191">
        <v>8.8000000000000007</v>
      </c>
      <c r="L151" s="188"/>
      <c r="M151" s="192"/>
      <c r="N151" s="193"/>
      <c r="O151" s="193"/>
      <c r="P151" s="193"/>
      <c r="Q151" s="193"/>
      <c r="R151" s="193"/>
      <c r="S151" s="193"/>
      <c r="T151" s="194"/>
      <c r="AT151" s="189" t="s">
        <v>173</v>
      </c>
      <c r="AU151" s="189" t="s">
        <v>82</v>
      </c>
      <c r="AV151" s="14" t="s">
        <v>156</v>
      </c>
      <c r="AW151" s="14" t="s">
        <v>36</v>
      </c>
      <c r="AX151" s="14" t="s">
        <v>80</v>
      </c>
      <c r="AY151" s="189" t="s">
        <v>149</v>
      </c>
    </row>
    <row r="152" spans="2:65" s="1" customFormat="1" ht="16.5" customHeight="1">
      <c r="B152" s="160"/>
      <c r="C152" s="161" t="s">
        <v>203</v>
      </c>
      <c r="D152" s="161" t="s">
        <v>151</v>
      </c>
      <c r="E152" s="162" t="s">
        <v>259</v>
      </c>
      <c r="F152" s="163" t="s">
        <v>260</v>
      </c>
      <c r="G152" s="164" t="s">
        <v>219</v>
      </c>
      <c r="H152" s="165">
        <v>2</v>
      </c>
      <c r="I152" s="166"/>
      <c r="J152" s="166">
        <f>ROUND(I152*H152,2)</f>
        <v>0</v>
      </c>
      <c r="K152" s="163" t="s">
        <v>5</v>
      </c>
      <c r="L152" s="39"/>
      <c r="M152" s="167" t="s">
        <v>5</v>
      </c>
      <c r="N152" s="168" t="s">
        <v>44</v>
      </c>
      <c r="O152" s="169">
        <v>0.54700000000000004</v>
      </c>
      <c r="P152" s="169">
        <f>O152*H152</f>
        <v>1.0940000000000001</v>
      </c>
      <c r="Q152" s="169">
        <v>3.6900000000000002E-2</v>
      </c>
      <c r="R152" s="169">
        <f>Q152*H152</f>
        <v>7.3800000000000004E-2</v>
      </c>
      <c r="S152" s="169">
        <v>0</v>
      </c>
      <c r="T152" s="170">
        <f>S152*H152</f>
        <v>0</v>
      </c>
      <c r="AR152" s="25" t="s">
        <v>156</v>
      </c>
      <c r="AT152" s="25" t="s">
        <v>151</v>
      </c>
      <c r="AU152" s="25" t="s">
        <v>82</v>
      </c>
      <c r="AY152" s="25" t="s">
        <v>149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25" t="s">
        <v>80</v>
      </c>
      <c r="BK152" s="171">
        <f>ROUND(I152*H152,2)</f>
        <v>0</v>
      </c>
      <c r="BL152" s="25" t="s">
        <v>156</v>
      </c>
      <c r="BM152" s="25" t="s">
        <v>1235</v>
      </c>
    </row>
    <row r="153" spans="2:65" s="13" customFormat="1">
      <c r="B153" s="182"/>
      <c r="D153" s="173" t="s">
        <v>173</v>
      </c>
      <c r="E153" s="183" t="s">
        <v>5</v>
      </c>
      <c r="F153" s="184" t="s">
        <v>262</v>
      </c>
      <c r="H153" s="183" t="s">
        <v>5</v>
      </c>
      <c r="L153" s="182"/>
      <c r="M153" s="185"/>
      <c r="N153" s="186"/>
      <c r="O153" s="186"/>
      <c r="P153" s="186"/>
      <c r="Q153" s="186"/>
      <c r="R153" s="186"/>
      <c r="S153" s="186"/>
      <c r="T153" s="187"/>
      <c r="AT153" s="183" t="s">
        <v>173</v>
      </c>
      <c r="AU153" s="183" t="s">
        <v>82</v>
      </c>
      <c r="AV153" s="13" t="s">
        <v>80</v>
      </c>
      <c r="AW153" s="13" t="s">
        <v>36</v>
      </c>
      <c r="AX153" s="13" t="s">
        <v>73</v>
      </c>
      <c r="AY153" s="183" t="s">
        <v>149</v>
      </c>
    </row>
    <row r="154" spans="2:65" s="13" customFormat="1">
      <c r="B154" s="182"/>
      <c r="D154" s="173" t="s">
        <v>173</v>
      </c>
      <c r="E154" s="183" t="s">
        <v>5</v>
      </c>
      <c r="F154" s="184" t="s">
        <v>263</v>
      </c>
      <c r="H154" s="183" t="s">
        <v>5</v>
      </c>
      <c r="L154" s="182"/>
      <c r="M154" s="185"/>
      <c r="N154" s="186"/>
      <c r="O154" s="186"/>
      <c r="P154" s="186"/>
      <c r="Q154" s="186"/>
      <c r="R154" s="186"/>
      <c r="S154" s="186"/>
      <c r="T154" s="187"/>
      <c r="AT154" s="183" t="s">
        <v>173</v>
      </c>
      <c r="AU154" s="183" t="s">
        <v>82</v>
      </c>
      <c r="AV154" s="13" t="s">
        <v>80</v>
      </c>
      <c r="AW154" s="13" t="s">
        <v>36</v>
      </c>
      <c r="AX154" s="13" t="s">
        <v>73</v>
      </c>
      <c r="AY154" s="183" t="s">
        <v>149</v>
      </c>
    </row>
    <row r="155" spans="2:65" s="12" customFormat="1">
      <c r="B155" s="172"/>
      <c r="D155" s="173" t="s">
        <v>173</v>
      </c>
      <c r="E155" s="174" t="s">
        <v>5</v>
      </c>
      <c r="F155" s="175" t="s">
        <v>264</v>
      </c>
      <c r="H155" s="176">
        <v>2</v>
      </c>
      <c r="L155" s="172"/>
      <c r="M155" s="177"/>
      <c r="N155" s="178"/>
      <c r="O155" s="178"/>
      <c r="P155" s="178"/>
      <c r="Q155" s="178"/>
      <c r="R155" s="178"/>
      <c r="S155" s="178"/>
      <c r="T155" s="179"/>
      <c r="AT155" s="174" t="s">
        <v>173</v>
      </c>
      <c r="AU155" s="174" t="s">
        <v>82</v>
      </c>
      <c r="AV155" s="12" t="s">
        <v>82</v>
      </c>
      <c r="AW155" s="12" t="s">
        <v>36</v>
      </c>
      <c r="AX155" s="12" t="s">
        <v>80</v>
      </c>
      <c r="AY155" s="174" t="s">
        <v>149</v>
      </c>
    </row>
    <row r="156" spans="2:65" s="1" customFormat="1" ht="38.25" customHeight="1">
      <c r="B156" s="160"/>
      <c r="C156" s="161" t="s">
        <v>209</v>
      </c>
      <c r="D156" s="161" t="s">
        <v>151</v>
      </c>
      <c r="E156" s="162" t="s">
        <v>266</v>
      </c>
      <c r="F156" s="163" t="s">
        <v>267</v>
      </c>
      <c r="G156" s="164" t="s">
        <v>268</v>
      </c>
      <c r="H156" s="165">
        <v>5.8520000000000003</v>
      </c>
      <c r="I156" s="166"/>
      <c r="J156" s="166">
        <f>ROUND(I156*H156,2)</f>
        <v>0</v>
      </c>
      <c r="K156" s="163" t="s">
        <v>155</v>
      </c>
      <c r="L156" s="39"/>
      <c r="M156" s="167" t="s">
        <v>5</v>
      </c>
      <c r="N156" s="168" t="s">
        <v>44</v>
      </c>
      <c r="O156" s="169">
        <v>9.7000000000000003E-2</v>
      </c>
      <c r="P156" s="169">
        <f>O156*H156</f>
        <v>0.56764400000000004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AR156" s="25" t="s">
        <v>156</v>
      </c>
      <c r="AT156" s="25" t="s">
        <v>151</v>
      </c>
      <c r="AU156" s="25" t="s">
        <v>82</v>
      </c>
      <c r="AY156" s="25" t="s">
        <v>149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25" t="s">
        <v>80</v>
      </c>
      <c r="BK156" s="171">
        <f>ROUND(I156*H156,2)</f>
        <v>0</v>
      </c>
      <c r="BL156" s="25" t="s">
        <v>156</v>
      </c>
      <c r="BM156" s="25" t="s">
        <v>1236</v>
      </c>
    </row>
    <row r="157" spans="2:65" s="13" customFormat="1">
      <c r="B157" s="182"/>
      <c r="D157" s="173" t="s">
        <v>173</v>
      </c>
      <c r="E157" s="183" t="s">
        <v>5</v>
      </c>
      <c r="F157" s="184" t="s">
        <v>187</v>
      </c>
      <c r="H157" s="183" t="s">
        <v>5</v>
      </c>
      <c r="L157" s="182"/>
      <c r="M157" s="185"/>
      <c r="N157" s="186"/>
      <c r="O157" s="186"/>
      <c r="P157" s="186"/>
      <c r="Q157" s="186"/>
      <c r="R157" s="186"/>
      <c r="S157" s="186"/>
      <c r="T157" s="187"/>
      <c r="AT157" s="183" t="s">
        <v>173</v>
      </c>
      <c r="AU157" s="183" t="s">
        <v>82</v>
      </c>
      <c r="AV157" s="13" t="s">
        <v>80</v>
      </c>
      <c r="AW157" s="13" t="s">
        <v>36</v>
      </c>
      <c r="AX157" s="13" t="s">
        <v>73</v>
      </c>
      <c r="AY157" s="183" t="s">
        <v>149</v>
      </c>
    </row>
    <row r="158" spans="2:65" s="13" customFormat="1">
      <c r="B158" s="182"/>
      <c r="D158" s="173" t="s">
        <v>173</v>
      </c>
      <c r="E158" s="183" t="s">
        <v>5</v>
      </c>
      <c r="F158" s="184" t="s">
        <v>188</v>
      </c>
      <c r="H158" s="183" t="s">
        <v>5</v>
      </c>
      <c r="L158" s="182"/>
      <c r="M158" s="185"/>
      <c r="N158" s="186"/>
      <c r="O158" s="186"/>
      <c r="P158" s="186"/>
      <c r="Q158" s="186"/>
      <c r="R158" s="186"/>
      <c r="S158" s="186"/>
      <c r="T158" s="187"/>
      <c r="AT158" s="183" t="s">
        <v>173</v>
      </c>
      <c r="AU158" s="183" t="s">
        <v>82</v>
      </c>
      <c r="AV158" s="13" t="s">
        <v>80</v>
      </c>
      <c r="AW158" s="13" t="s">
        <v>36</v>
      </c>
      <c r="AX158" s="13" t="s">
        <v>73</v>
      </c>
      <c r="AY158" s="183" t="s">
        <v>149</v>
      </c>
    </row>
    <row r="159" spans="2:65" s="12" customFormat="1">
      <c r="B159" s="172"/>
      <c r="D159" s="173" t="s">
        <v>173</v>
      </c>
      <c r="E159" s="174" t="s">
        <v>5</v>
      </c>
      <c r="F159" s="175" t="s">
        <v>1237</v>
      </c>
      <c r="H159" s="176">
        <v>5.8520000000000003</v>
      </c>
      <c r="L159" s="172"/>
      <c r="M159" s="177"/>
      <c r="N159" s="178"/>
      <c r="O159" s="178"/>
      <c r="P159" s="178"/>
      <c r="Q159" s="178"/>
      <c r="R159" s="178"/>
      <c r="S159" s="178"/>
      <c r="T159" s="179"/>
      <c r="AT159" s="174" t="s">
        <v>173</v>
      </c>
      <c r="AU159" s="174" t="s">
        <v>82</v>
      </c>
      <c r="AV159" s="12" t="s">
        <v>82</v>
      </c>
      <c r="AW159" s="12" t="s">
        <v>36</v>
      </c>
      <c r="AX159" s="12" t="s">
        <v>80</v>
      </c>
      <c r="AY159" s="174" t="s">
        <v>149</v>
      </c>
    </row>
    <row r="160" spans="2:65" s="1" customFormat="1" ht="25.5" customHeight="1">
      <c r="B160" s="160"/>
      <c r="C160" s="161" t="s">
        <v>216</v>
      </c>
      <c r="D160" s="161" t="s">
        <v>151</v>
      </c>
      <c r="E160" s="162" t="s">
        <v>272</v>
      </c>
      <c r="F160" s="163" t="s">
        <v>273</v>
      </c>
      <c r="G160" s="164" t="s">
        <v>268</v>
      </c>
      <c r="H160" s="165">
        <v>58.344000000000001</v>
      </c>
      <c r="I160" s="166"/>
      <c r="J160" s="166">
        <f>ROUND(I160*H160,2)</f>
        <v>0</v>
      </c>
      <c r="K160" s="163" t="s">
        <v>155</v>
      </c>
      <c r="L160" s="39"/>
      <c r="M160" s="167" t="s">
        <v>5</v>
      </c>
      <c r="N160" s="168" t="s">
        <v>44</v>
      </c>
      <c r="O160" s="169">
        <v>1.7629999999999999</v>
      </c>
      <c r="P160" s="169">
        <f>O160*H160</f>
        <v>102.860472</v>
      </c>
      <c r="Q160" s="169">
        <v>0</v>
      </c>
      <c r="R160" s="169">
        <f>Q160*H160</f>
        <v>0</v>
      </c>
      <c r="S160" s="169">
        <v>0</v>
      </c>
      <c r="T160" s="170">
        <f>S160*H160</f>
        <v>0</v>
      </c>
      <c r="AR160" s="25" t="s">
        <v>156</v>
      </c>
      <c r="AT160" s="25" t="s">
        <v>151</v>
      </c>
      <c r="AU160" s="25" t="s">
        <v>82</v>
      </c>
      <c r="AY160" s="25" t="s">
        <v>149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25" t="s">
        <v>80</v>
      </c>
      <c r="BK160" s="171">
        <f>ROUND(I160*H160,2)</f>
        <v>0</v>
      </c>
      <c r="BL160" s="25" t="s">
        <v>156</v>
      </c>
      <c r="BM160" s="25" t="s">
        <v>1238</v>
      </c>
    </row>
    <row r="161" spans="2:65" s="12" customFormat="1">
      <c r="B161" s="172"/>
      <c r="D161" s="173" t="s">
        <v>173</v>
      </c>
      <c r="E161" s="174" t="s">
        <v>5</v>
      </c>
      <c r="F161" s="175" t="s">
        <v>1239</v>
      </c>
      <c r="H161" s="176">
        <v>15.773999999999999</v>
      </c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173</v>
      </c>
      <c r="AU161" s="174" t="s">
        <v>82</v>
      </c>
      <c r="AV161" s="12" t="s">
        <v>82</v>
      </c>
      <c r="AW161" s="12" t="s">
        <v>36</v>
      </c>
      <c r="AX161" s="12" t="s">
        <v>73</v>
      </c>
      <c r="AY161" s="174" t="s">
        <v>149</v>
      </c>
    </row>
    <row r="162" spans="2:65" s="12" customFormat="1">
      <c r="B162" s="172"/>
      <c r="D162" s="173" t="s">
        <v>173</v>
      </c>
      <c r="E162" s="174" t="s">
        <v>5</v>
      </c>
      <c r="F162" s="175" t="s">
        <v>1240</v>
      </c>
      <c r="H162" s="176">
        <v>42.57</v>
      </c>
      <c r="L162" s="172"/>
      <c r="M162" s="177"/>
      <c r="N162" s="178"/>
      <c r="O162" s="178"/>
      <c r="P162" s="178"/>
      <c r="Q162" s="178"/>
      <c r="R162" s="178"/>
      <c r="S162" s="178"/>
      <c r="T162" s="179"/>
      <c r="AT162" s="174" t="s">
        <v>173</v>
      </c>
      <c r="AU162" s="174" t="s">
        <v>82</v>
      </c>
      <c r="AV162" s="12" t="s">
        <v>82</v>
      </c>
      <c r="AW162" s="12" t="s">
        <v>36</v>
      </c>
      <c r="AX162" s="12" t="s">
        <v>73</v>
      </c>
      <c r="AY162" s="174" t="s">
        <v>149</v>
      </c>
    </row>
    <row r="163" spans="2:65" s="14" customFormat="1">
      <c r="B163" s="188"/>
      <c r="D163" s="173" t="s">
        <v>173</v>
      </c>
      <c r="E163" s="189" t="s">
        <v>5</v>
      </c>
      <c r="F163" s="190" t="s">
        <v>194</v>
      </c>
      <c r="H163" s="191">
        <v>58.344000000000001</v>
      </c>
      <c r="L163" s="188"/>
      <c r="M163" s="192"/>
      <c r="N163" s="193"/>
      <c r="O163" s="193"/>
      <c r="P163" s="193"/>
      <c r="Q163" s="193"/>
      <c r="R163" s="193"/>
      <c r="S163" s="193"/>
      <c r="T163" s="194"/>
      <c r="AT163" s="189" t="s">
        <v>173</v>
      </c>
      <c r="AU163" s="189" t="s">
        <v>82</v>
      </c>
      <c r="AV163" s="14" t="s">
        <v>156</v>
      </c>
      <c r="AW163" s="14" t="s">
        <v>36</v>
      </c>
      <c r="AX163" s="14" t="s">
        <v>80</v>
      </c>
      <c r="AY163" s="189" t="s">
        <v>149</v>
      </c>
    </row>
    <row r="164" spans="2:65" s="1" customFormat="1" ht="38.25" customHeight="1">
      <c r="B164" s="160"/>
      <c r="C164" s="161" t="s">
        <v>222</v>
      </c>
      <c r="D164" s="161" t="s">
        <v>151</v>
      </c>
      <c r="E164" s="162" t="s">
        <v>277</v>
      </c>
      <c r="F164" s="163" t="s">
        <v>278</v>
      </c>
      <c r="G164" s="164" t="s">
        <v>268</v>
      </c>
      <c r="H164" s="165">
        <v>66.734999999999999</v>
      </c>
      <c r="I164" s="166"/>
      <c r="J164" s="166">
        <f>ROUND(I164*H164,2)</f>
        <v>0</v>
      </c>
      <c r="K164" s="163" t="s">
        <v>155</v>
      </c>
      <c r="L164" s="39"/>
      <c r="M164" s="167" t="s">
        <v>5</v>
      </c>
      <c r="N164" s="168" t="s">
        <v>44</v>
      </c>
      <c r="O164" s="169">
        <v>0.29399999999999998</v>
      </c>
      <c r="P164" s="169">
        <f>O164*H164</f>
        <v>19.620089999999998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AR164" s="25" t="s">
        <v>156</v>
      </c>
      <c r="AT164" s="25" t="s">
        <v>151</v>
      </c>
      <c r="AU164" s="25" t="s">
        <v>82</v>
      </c>
      <c r="AY164" s="25" t="s">
        <v>149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25" t="s">
        <v>80</v>
      </c>
      <c r="BK164" s="171">
        <f>ROUND(I164*H164,2)</f>
        <v>0</v>
      </c>
      <c r="BL164" s="25" t="s">
        <v>156</v>
      </c>
      <c r="BM164" s="25" t="s">
        <v>1241</v>
      </c>
    </row>
    <row r="165" spans="2:65" s="13" customFormat="1">
      <c r="B165" s="182"/>
      <c r="D165" s="173" t="s">
        <v>173</v>
      </c>
      <c r="E165" s="183" t="s">
        <v>5</v>
      </c>
      <c r="F165" s="184" t="s">
        <v>187</v>
      </c>
      <c r="H165" s="183" t="s">
        <v>5</v>
      </c>
      <c r="L165" s="182"/>
      <c r="M165" s="185"/>
      <c r="N165" s="186"/>
      <c r="O165" s="186"/>
      <c r="P165" s="186"/>
      <c r="Q165" s="186"/>
      <c r="R165" s="186"/>
      <c r="S165" s="186"/>
      <c r="T165" s="187"/>
      <c r="AT165" s="183" t="s">
        <v>173</v>
      </c>
      <c r="AU165" s="183" t="s">
        <v>82</v>
      </c>
      <c r="AV165" s="13" t="s">
        <v>80</v>
      </c>
      <c r="AW165" s="13" t="s">
        <v>36</v>
      </c>
      <c r="AX165" s="13" t="s">
        <v>73</v>
      </c>
      <c r="AY165" s="183" t="s">
        <v>149</v>
      </c>
    </row>
    <row r="166" spans="2:65" s="13" customFormat="1">
      <c r="B166" s="182"/>
      <c r="D166" s="173" t="s">
        <v>173</v>
      </c>
      <c r="E166" s="183" t="s">
        <v>5</v>
      </c>
      <c r="F166" s="184" t="s">
        <v>280</v>
      </c>
      <c r="H166" s="183" t="s">
        <v>5</v>
      </c>
      <c r="L166" s="182"/>
      <c r="M166" s="185"/>
      <c r="N166" s="186"/>
      <c r="O166" s="186"/>
      <c r="P166" s="186"/>
      <c r="Q166" s="186"/>
      <c r="R166" s="186"/>
      <c r="S166" s="186"/>
      <c r="T166" s="187"/>
      <c r="AT166" s="183" t="s">
        <v>173</v>
      </c>
      <c r="AU166" s="183" t="s">
        <v>82</v>
      </c>
      <c r="AV166" s="13" t="s">
        <v>80</v>
      </c>
      <c r="AW166" s="13" t="s">
        <v>36</v>
      </c>
      <c r="AX166" s="13" t="s">
        <v>73</v>
      </c>
      <c r="AY166" s="183" t="s">
        <v>149</v>
      </c>
    </row>
    <row r="167" spans="2:65" s="13" customFormat="1">
      <c r="B167" s="182"/>
      <c r="D167" s="173" t="s">
        <v>173</v>
      </c>
      <c r="E167" s="183" t="s">
        <v>5</v>
      </c>
      <c r="F167" s="184" t="s">
        <v>281</v>
      </c>
      <c r="H167" s="183" t="s">
        <v>5</v>
      </c>
      <c r="L167" s="182"/>
      <c r="M167" s="185"/>
      <c r="N167" s="186"/>
      <c r="O167" s="186"/>
      <c r="P167" s="186"/>
      <c r="Q167" s="186"/>
      <c r="R167" s="186"/>
      <c r="S167" s="186"/>
      <c r="T167" s="187"/>
      <c r="AT167" s="183" t="s">
        <v>173</v>
      </c>
      <c r="AU167" s="183" t="s">
        <v>82</v>
      </c>
      <c r="AV167" s="13" t="s">
        <v>80</v>
      </c>
      <c r="AW167" s="13" t="s">
        <v>36</v>
      </c>
      <c r="AX167" s="13" t="s">
        <v>73</v>
      </c>
      <c r="AY167" s="183" t="s">
        <v>149</v>
      </c>
    </row>
    <row r="168" spans="2:65" s="13" customFormat="1">
      <c r="B168" s="182"/>
      <c r="D168" s="173" t="s">
        <v>173</v>
      </c>
      <c r="E168" s="183" t="s">
        <v>5</v>
      </c>
      <c r="F168" s="184" t="s">
        <v>200</v>
      </c>
      <c r="H168" s="183" t="s">
        <v>5</v>
      </c>
      <c r="L168" s="182"/>
      <c r="M168" s="185"/>
      <c r="N168" s="186"/>
      <c r="O168" s="186"/>
      <c r="P168" s="186"/>
      <c r="Q168" s="186"/>
      <c r="R168" s="186"/>
      <c r="S168" s="186"/>
      <c r="T168" s="187"/>
      <c r="AT168" s="183" t="s">
        <v>173</v>
      </c>
      <c r="AU168" s="183" t="s">
        <v>82</v>
      </c>
      <c r="AV168" s="13" t="s">
        <v>80</v>
      </c>
      <c r="AW168" s="13" t="s">
        <v>36</v>
      </c>
      <c r="AX168" s="13" t="s">
        <v>73</v>
      </c>
      <c r="AY168" s="183" t="s">
        <v>149</v>
      </c>
    </row>
    <row r="169" spans="2:65" s="12" customFormat="1">
      <c r="B169" s="172"/>
      <c r="D169" s="173" t="s">
        <v>173</v>
      </c>
      <c r="E169" s="174" t="s">
        <v>5</v>
      </c>
      <c r="F169" s="175" t="s">
        <v>1242</v>
      </c>
      <c r="H169" s="176">
        <v>55.74</v>
      </c>
      <c r="L169" s="172"/>
      <c r="M169" s="177"/>
      <c r="N169" s="178"/>
      <c r="O169" s="178"/>
      <c r="P169" s="178"/>
      <c r="Q169" s="178"/>
      <c r="R169" s="178"/>
      <c r="S169" s="178"/>
      <c r="T169" s="179"/>
      <c r="AT169" s="174" t="s">
        <v>173</v>
      </c>
      <c r="AU169" s="174" t="s">
        <v>82</v>
      </c>
      <c r="AV169" s="12" t="s">
        <v>82</v>
      </c>
      <c r="AW169" s="12" t="s">
        <v>36</v>
      </c>
      <c r="AX169" s="12" t="s">
        <v>73</v>
      </c>
      <c r="AY169" s="174" t="s">
        <v>149</v>
      </c>
    </row>
    <row r="170" spans="2:65" s="12" customFormat="1">
      <c r="B170" s="172"/>
      <c r="D170" s="173" t="s">
        <v>173</v>
      </c>
      <c r="E170" s="174" t="s">
        <v>5</v>
      </c>
      <c r="F170" s="175" t="s">
        <v>1243</v>
      </c>
      <c r="H170" s="176">
        <v>3.927</v>
      </c>
      <c r="L170" s="172"/>
      <c r="M170" s="177"/>
      <c r="N170" s="178"/>
      <c r="O170" s="178"/>
      <c r="P170" s="178"/>
      <c r="Q170" s="178"/>
      <c r="R170" s="178"/>
      <c r="S170" s="178"/>
      <c r="T170" s="179"/>
      <c r="AT170" s="174" t="s">
        <v>173</v>
      </c>
      <c r="AU170" s="174" t="s">
        <v>82</v>
      </c>
      <c r="AV170" s="12" t="s">
        <v>82</v>
      </c>
      <c r="AW170" s="12" t="s">
        <v>36</v>
      </c>
      <c r="AX170" s="12" t="s">
        <v>73</v>
      </c>
      <c r="AY170" s="174" t="s">
        <v>149</v>
      </c>
    </row>
    <row r="171" spans="2:65" s="15" customFormat="1">
      <c r="B171" s="195"/>
      <c r="D171" s="173" t="s">
        <v>173</v>
      </c>
      <c r="E171" s="196" t="s">
        <v>5</v>
      </c>
      <c r="F171" s="197" t="s">
        <v>284</v>
      </c>
      <c r="H171" s="198">
        <v>59.667000000000002</v>
      </c>
      <c r="L171" s="195"/>
      <c r="M171" s="199"/>
      <c r="N171" s="200"/>
      <c r="O171" s="200"/>
      <c r="P171" s="200"/>
      <c r="Q171" s="200"/>
      <c r="R171" s="200"/>
      <c r="S171" s="200"/>
      <c r="T171" s="201"/>
      <c r="AT171" s="196" t="s">
        <v>173</v>
      </c>
      <c r="AU171" s="196" t="s">
        <v>82</v>
      </c>
      <c r="AV171" s="15" t="s">
        <v>161</v>
      </c>
      <c r="AW171" s="15" t="s">
        <v>36</v>
      </c>
      <c r="AX171" s="15" t="s">
        <v>73</v>
      </c>
      <c r="AY171" s="196" t="s">
        <v>149</v>
      </c>
    </row>
    <row r="172" spans="2:65" s="13" customFormat="1">
      <c r="B172" s="182"/>
      <c r="D172" s="173" t="s">
        <v>173</v>
      </c>
      <c r="E172" s="183" t="s">
        <v>5</v>
      </c>
      <c r="F172" s="184" t="s">
        <v>192</v>
      </c>
      <c r="H172" s="183" t="s">
        <v>5</v>
      </c>
      <c r="L172" s="182"/>
      <c r="M172" s="185"/>
      <c r="N172" s="186"/>
      <c r="O172" s="186"/>
      <c r="P172" s="186"/>
      <c r="Q172" s="186"/>
      <c r="R172" s="186"/>
      <c r="S172" s="186"/>
      <c r="T172" s="187"/>
      <c r="AT172" s="183" t="s">
        <v>173</v>
      </c>
      <c r="AU172" s="183" t="s">
        <v>82</v>
      </c>
      <c r="AV172" s="13" t="s">
        <v>80</v>
      </c>
      <c r="AW172" s="13" t="s">
        <v>36</v>
      </c>
      <c r="AX172" s="13" t="s">
        <v>73</v>
      </c>
      <c r="AY172" s="183" t="s">
        <v>149</v>
      </c>
    </row>
    <row r="173" spans="2:65" s="12" customFormat="1">
      <c r="B173" s="172"/>
      <c r="D173" s="173" t="s">
        <v>173</v>
      </c>
      <c r="E173" s="174" t="s">
        <v>5</v>
      </c>
      <c r="F173" s="175" t="s">
        <v>1244</v>
      </c>
      <c r="H173" s="176">
        <v>6.4740000000000002</v>
      </c>
      <c r="L173" s="172"/>
      <c r="M173" s="177"/>
      <c r="N173" s="178"/>
      <c r="O173" s="178"/>
      <c r="P173" s="178"/>
      <c r="Q173" s="178"/>
      <c r="R173" s="178"/>
      <c r="S173" s="178"/>
      <c r="T173" s="179"/>
      <c r="AT173" s="174" t="s">
        <v>173</v>
      </c>
      <c r="AU173" s="174" t="s">
        <v>82</v>
      </c>
      <c r="AV173" s="12" t="s">
        <v>82</v>
      </c>
      <c r="AW173" s="12" t="s">
        <v>36</v>
      </c>
      <c r="AX173" s="12" t="s">
        <v>73</v>
      </c>
      <c r="AY173" s="174" t="s">
        <v>149</v>
      </c>
    </row>
    <row r="174" spans="2:65" s="12" customFormat="1">
      <c r="B174" s="172"/>
      <c r="D174" s="173" t="s">
        <v>173</v>
      </c>
      <c r="E174" s="174" t="s">
        <v>5</v>
      </c>
      <c r="F174" s="175" t="s">
        <v>1245</v>
      </c>
      <c r="H174" s="176">
        <v>0.59399999999999997</v>
      </c>
      <c r="L174" s="172"/>
      <c r="M174" s="177"/>
      <c r="N174" s="178"/>
      <c r="O174" s="178"/>
      <c r="P174" s="178"/>
      <c r="Q174" s="178"/>
      <c r="R174" s="178"/>
      <c r="S174" s="178"/>
      <c r="T174" s="179"/>
      <c r="AT174" s="174" t="s">
        <v>173</v>
      </c>
      <c r="AU174" s="174" t="s">
        <v>82</v>
      </c>
      <c r="AV174" s="12" t="s">
        <v>82</v>
      </c>
      <c r="AW174" s="12" t="s">
        <v>36</v>
      </c>
      <c r="AX174" s="12" t="s">
        <v>73</v>
      </c>
      <c r="AY174" s="174" t="s">
        <v>149</v>
      </c>
    </row>
    <row r="175" spans="2:65" s="15" customFormat="1">
      <c r="B175" s="195"/>
      <c r="D175" s="173" t="s">
        <v>173</v>
      </c>
      <c r="E175" s="196" t="s">
        <v>5</v>
      </c>
      <c r="F175" s="197" t="s">
        <v>284</v>
      </c>
      <c r="H175" s="198">
        <v>7.0679999999999996</v>
      </c>
      <c r="L175" s="195"/>
      <c r="M175" s="199"/>
      <c r="N175" s="200"/>
      <c r="O175" s="200"/>
      <c r="P175" s="200"/>
      <c r="Q175" s="200"/>
      <c r="R175" s="200"/>
      <c r="S175" s="200"/>
      <c r="T175" s="201"/>
      <c r="AT175" s="196" t="s">
        <v>173</v>
      </c>
      <c r="AU175" s="196" t="s">
        <v>82</v>
      </c>
      <c r="AV175" s="15" t="s">
        <v>161</v>
      </c>
      <c r="AW175" s="15" t="s">
        <v>36</v>
      </c>
      <c r="AX175" s="15" t="s">
        <v>73</v>
      </c>
      <c r="AY175" s="196" t="s">
        <v>149</v>
      </c>
    </row>
    <row r="176" spans="2:65" s="14" customFormat="1">
      <c r="B176" s="188"/>
      <c r="D176" s="173" t="s">
        <v>173</v>
      </c>
      <c r="E176" s="189" t="s">
        <v>5</v>
      </c>
      <c r="F176" s="190" t="s">
        <v>194</v>
      </c>
      <c r="H176" s="191">
        <v>66.734999999999999</v>
      </c>
      <c r="L176" s="188"/>
      <c r="M176" s="192"/>
      <c r="N176" s="193"/>
      <c r="O176" s="193"/>
      <c r="P176" s="193"/>
      <c r="Q176" s="193"/>
      <c r="R176" s="193"/>
      <c r="S176" s="193"/>
      <c r="T176" s="194"/>
      <c r="AT176" s="189" t="s">
        <v>173</v>
      </c>
      <c r="AU176" s="189" t="s">
        <v>82</v>
      </c>
      <c r="AV176" s="14" t="s">
        <v>156</v>
      </c>
      <c r="AW176" s="14" t="s">
        <v>36</v>
      </c>
      <c r="AX176" s="14" t="s">
        <v>80</v>
      </c>
      <c r="AY176" s="189" t="s">
        <v>149</v>
      </c>
    </row>
    <row r="177" spans="2:65" s="1" customFormat="1" ht="38.25" customHeight="1">
      <c r="B177" s="160"/>
      <c r="C177" s="161" t="s">
        <v>230</v>
      </c>
      <c r="D177" s="161" t="s">
        <v>151</v>
      </c>
      <c r="E177" s="162" t="s">
        <v>288</v>
      </c>
      <c r="F177" s="163" t="s">
        <v>289</v>
      </c>
      <c r="G177" s="164" t="s">
        <v>268</v>
      </c>
      <c r="H177" s="165">
        <v>133.47</v>
      </c>
      <c r="I177" s="166"/>
      <c r="J177" s="166">
        <f>ROUND(I177*H177,2)</f>
        <v>0</v>
      </c>
      <c r="K177" s="163" t="s">
        <v>155</v>
      </c>
      <c r="L177" s="39"/>
      <c r="M177" s="167" t="s">
        <v>5</v>
      </c>
      <c r="N177" s="168" t="s">
        <v>44</v>
      </c>
      <c r="O177" s="169">
        <v>0.58599999999999997</v>
      </c>
      <c r="P177" s="169">
        <f>O177*H177</f>
        <v>78.213419999999999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AR177" s="25" t="s">
        <v>156</v>
      </c>
      <c r="AT177" s="25" t="s">
        <v>151</v>
      </c>
      <c r="AU177" s="25" t="s">
        <v>82</v>
      </c>
      <c r="AY177" s="25" t="s">
        <v>149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25" t="s">
        <v>80</v>
      </c>
      <c r="BK177" s="171">
        <f>ROUND(I177*H177,2)</f>
        <v>0</v>
      </c>
      <c r="BL177" s="25" t="s">
        <v>156</v>
      </c>
      <c r="BM177" s="25" t="s">
        <v>1246</v>
      </c>
    </row>
    <row r="178" spans="2:65" s="13" customFormat="1">
      <c r="B178" s="182"/>
      <c r="D178" s="173" t="s">
        <v>173</v>
      </c>
      <c r="E178" s="183" t="s">
        <v>5</v>
      </c>
      <c r="F178" s="184" t="s">
        <v>187</v>
      </c>
      <c r="H178" s="183" t="s">
        <v>5</v>
      </c>
      <c r="L178" s="182"/>
      <c r="M178" s="185"/>
      <c r="N178" s="186"/>
      <c r="O178" s="186"/>
      <c r="P178" s="186"/>
      <c r="Q178" s="186"/>
      <c r="R178" s="186"/>
      <c r="S178" s="186"/>
      <c r="T178" s="187"/>
      <c r="AT178" s="183" t="s">
        <v>173</v>
      </c>
      <c r="AU178" s="183" t="s">
        <v>82</v>
      </c>
      <c r="AV178" s="13" t="s">
        <v>80</v>
      </c>
      <c r="AW178" s="13" t="s">
        <v>36</v>
      </c>
      <c r="AX178" s="13" t="s">
        <v>73</v>
      </c>
      <c r="AY178" s="183" t="s">
        <v>149</v>
      </c>
    </row>
    <row r="179" spans="2:65" s="13" customFormat="1">
      <c r="B179" s="182"/>
      <c r="D179" s="173" t="s">
        <v>173</v>
      </c>
      <c r="E179" s="183" t="s">
        <v>5</v>
      </c>
      <c r="F179" s="184" t="s">
        <v>291</v>
      </c>
      <c r="H179" s="183" t="s">
        <v>5</v>
      </c>
      <c r="L179" s="182"/>
      <c r="M179" s="185"/>
      <c r="N179" s="186"/>
      <c r="O179" s="186"/>
      <c r="P179" s="186"/>
      <c r="Q179" s="186"/>
      <c r="R179" s="186"/>
      <c r="S179" s="186"/>
      <c r="T179" s="187"/>
      <c r="AT179" s="183" t="s">
        <v>173</v>
      </c>
      <c r="AU179" s="183" t="s">
        <v>82</v>
      </c>
      <c r="AV179" s="13" t="s">
        <v>80</v>
      </c>
      <c r="AW179" s="13" t="s">
        <v>36</v>
      </c>
      <c r="AX179" s="13" t="s">
        <v>73</v>
      </c>
      <c r="AY179" s="183" t="s">
        <v>149</v>
      </c>
    </row>
    <row r="180" spans="2:65" s="13" customFormat="1">
      <c r="B180" s="182"/>
      <c r="D180" s="173" t="s">
        <v>173</v>
      </c>
      <c r="E180" s="183" t="s">
        <v>5</v>
      </c>
      <c r="F180" s="184" t="s">
        <v>281</v>
      </c>
      <c r="H180" s="183" t="s">
        <v>5</v>
      </c>
      <c r="L180" s="182"/>
      <c r="M180" s="185"/>
      <c r="N180" s="186"/>
      <c r="O180" s="186"/>
      <c r="P180" s="186"/>
      <c r="Q180" s="186"/>
      <c r="R180" s="186"/>
      <c r="S180" s="186"/>
      <c r="T180" s="187"/>
      <c r="AT180" s="183" t="s">
        <v>173</v>
      </c>
      <c r="AU180" s="183" t="s">
        <v>82</v>
      </c>
      <c r="AV180" s="13" t="s">
        <v>80</v>
      </c>
      <c r="AW180" s="13" t="s">
        <v>36</v>
      </c>
      <c r="AX180" s="13" t="s">
        <v>73</v>
      </c>
      <c r="AY180" s="183" t="s">
        <v>149</v>
      </c>
    </row>
    <row r="181" spans="2:65" s="13" customFormat="1">
      <c r="B181" s="182"/>
      <c r="D181" s="173" t="s">
        <v>173</v>
      </c>
      <c r="E181" s="183" t="s">
        <v>5</v>
      </c>
      <c r="F181" s="184" t="s">
        <v>200</v>
      </c>
      <c r="H181" s="183" t="s">
        <v>5</v>
      </c>
      <c r="L181" s="182"/>
      <c r="M181" s="185"/>
      <c r="N181" s="186"/>
      <c r="O181" s="186"/>
      <c r="P181" s="186"/>
      <c r="Q181" s="186"/>
      <c r="R181" s="186"/>
      <c r="S181" s="186"/>
      <c r="T181" s="187"/>
      <c r="AT181" s="183" t="s">
        <v>173</v>
      </c>
      <c r="AU181" s="183" t="s">
        <v>82</v>
      </c>
      <c r="AV181" s="13" t="s">
        <v>80</v>
      </c>
      <c r="AW181" s="13" t="s">
        <v>36</v>
      </c>
      <c r="AX181" s="13" t="s">
        <v>73</v>
      </c>
      <c r="AY181" s="183" t="s">
        <v>149</v>
      </c>
    </row>
    <row r="182" spans="2:65" s="12" customFormat="1">
      <c r="B182" s="172"/>
      <c r="D182" s="173" t="s">
        <v>173</v>
      </c>
      <c r="E182" s="174" t="s">
        <v>5</v>
      </c>
      <c r="F182" s="175" t="s">
        <v>1247</v>
      </c>
      <c r="H182" s="176">
        <v>111.48</v>
      </c>
      <c r="L182" s="172"/>
      <c r="M182" s="177"/>
      <c r="N182" s="178"/>
      <c r="O182" s="178"/>
      <c r="P182" s="178"/>
      <c r="Q182" s="178"/>
      <c r="R182" s="178"/>
      <c r="S182" s="178"/>
      <c r="T182" s="179"/>
      <c r="AT182" s="174" t="s">
        <v>173</v>
      </c>
      <c r="AU182" s="174" t="s">
        <v>82</v>
      </c>
      <c r="AV182" s="12" t="s">
        <v>82</v>
      </c>
      <c r="AW182" s="12" t="s">
        <v>36</v>
      </c>
      <c r="AX182" s="12" t="s">
        <v>73</v>
      </c>
      <c r="AY182" s="174" t="s">
        <v>149</v>
      </c>
    </row>
    <row r="183" spans="2:65" s="12" customFormat="1">
      <c r="B183" s="172"/>
      <c r="D183" s="173" t="s">
        <v>173</v>
      </c>
      <c r="E183" s="174" t="s">
        <v>5</v>
      </c>
      <c r="F183" s="175" t="s">
        <v>1248</v>
      </c>
      <c r="H183" s="176">
        <v>7.8540000000000001</v>
      </c>
      <c r="L183" s="172"/>
      <c r="M183" s="177"/>
      <c r="N183" s="178"/>
      <c r="O183" s="178"/>
      <c r="P183" s="178"/>
      <c r="Q183" s="178"/>
      <c r="R183" s="178"/>
      <c r="S183" s="178"/>
      <c r="T183" s="179"/>
      <c r="AT183" s="174" t="s">
        <v>173</v>
      </c>
      <c r="AU183" s="174" t="s">
        <v>82</v>
      </c>
      <c r="AV183" s="12" t="s">
        <v>82</v>
      </c>
      <c r="AW183" s="12" t="s">
        <v>36</v>
      </c>
      <c r="AX183" s="12" t="s">
        <v>73</v>
      </c>
      <c r="AY183" s="174" t="s">
        <v>149</v>
      </c>
    </row>
    <row r="184" spans="2:65" s="15" customFormat="1">
      <c r="B184" s="195"/>
      <c r="D184" s="173" t="s">
        <v>173</v>
      </c>
      <c r="E184" s="196" t="s">
        <v>5</v>
      </c>
      <c r="F184" s="197" t="s">
        <v>284</v>
      </c>
      <c r="H184" s="198">
        <v>119.334</v>
      </c>
      <c r="L184" s="195"/>
      <c r="M184" s="199"/>
      <c r="N184" s="200"/>
      <c r="O184" s="200"/>
      <c r="P184" s="200"/>
      <c r="Q184" s="200"/>
      <c r="R184" s="200"/>
      <c r="S184" s="200"/>
      <c r="T184" s="201"/>
      <c r="AT184" s="196" t="s">
        <v>173</v>
      </c>
      <c r="AU184" s="196" t="s">
        <v>82</v>
      </c>
      <c r="AV184" s="15" t="s">
        <v>161</v>
      </c>
      <c r="AW184" s="15" t="s">
        <v>36</v>
      </c>
      <c r="AX184" s="15" t="s">
        <v>73</v>
      </c>
      <c r="AY184" s="196" t="s">
        <v>149</v>
      </c>
    </row>
    <row r="185" spans="2:65" s="13" customFormat="1">
      <c r="B185" s="182"/>
      <c r="D185" s="173" t="s">
        <v>173</v>
      </c>
      <c r="E185" s="183" t="s">
        <v>5</v>
      </c>
      <c r="F185" s="184" t="s">
        <v>192</v>
      </c>
      <c r="H185" s="183" t="s">
        <v>5</v>
      </c>
      <c r="L185" s="182"/>
      <c r="M185" s="185"/>
      <c r="N185" s="186"/>
      <c r="O185" s="186"/>
      <c r="P185" s="186"/>
      <c r="Q185" s="186"/>
      <c r="R185" s="186"/>
      <c r="S185" s="186"/>
      <c r="T185" s="187"/>
      <c r="AT185" s="183" t="s">
        <v>173</v>
      </c>
      <c r="AU185" s="183" t="s">
        <v>82</v>
      </c>
      <c r="AV185" s="13" t="s">
        <v>80</v>
      </c>
      <c r="AW185" s="13" t="s">
        <v>36</v>
      </c>
      <c r="AX185" s="13" t="s">
        <v>73</v>
      </c>
      <c r="AY185" s="183" t="s">
        <v>149</v>
      </c>
    </row>
    <row r="186" spans="2:65" s="12" customFormat="1">
      <c r="B186" s="172"/>
      <c r="D186" s="173" t="s">
        <v>173</v>
      </c>
      <c r="E186" s="174" t="s">
        <v>5</v>
      </c>
      <c r="F186" s="175" t="s">
        <v>1249</v>
      </c>
      <c r="H186" s="176">
        <v>12.948</v>
      </c>
      <c r="L186" s="172"/>
      <c r="M186" s="177"/>
      <c r="N186" s="178"/>
      <c r="O186" s="178"/>
      <c r="P186" s="178"/>
      <c r="Q186" s="178"/>
      <c r="R186" s="178"/>
      <c r="S186" s="178"/>
      <c r="T186" s="179"/>
      <c r="AT186" s="174" t="s">
        <v>173</v>
      </c>
      <c r="AU186" s="174" t="s">
        <v>82</v>
      </c>
      <c r="AV186" s="12" t="s">
        <v>82</v>
      </c>
      <c r="AW186" s="12" t="s">
        <v>36</v>
      </c>
      <c r="AX186" s="12" t="s">
        <v>73</v>
      </c>
      <c r="AY186" s="174" t="s">
        <v>149</v>
      </c>
    </row>
    <row r="187" spans="2:65" s="12" customFormat="1">
      <c r="B187" s="172"/>
      <c r="D187" s="173" t="s">
        <v>173</v>
      </c>
      <c r="E187" s="174" t="s">
        <v>5</v>
      </c>
      <c r="F187" s="175" t="s">
        <v>1250</v>
      </c>
      <c r="H187" s="176">
        <v>1.1879999999999999</v>
      </c>
      <c r="L187" s="172"/>
      <c r="M187" s="177"/>
      <c r="N187" s="178"/>
      <c r="O187" s="178"/>
      <c r="P187" s="178"/>
      <c r="Q187" s="178"/>
      <c r="R187" s="178"/>
      <c r="S187" s="178"/>
      <c r="T187" s="179"/>
      <c r="AT187" s="174" t="s">
        <v>173</v>
      </c>
      <c r="AU187" s="174" t="s">
        <v>82</v>
      </c>
      <c r="AV187" s="12" t="s">
        <v>82</v>
      </c>
      <c r="AW187" s="12" t="s">
        <v>36</v>
      </c>
      <c r="AX187" s="12" t="s">
        <v>73</v>
      </c>
      <c r="AY187" s="174" t="s">
        <v>149</v>
      </c>
    </row>
    <row r="188" spans="2:65" s="15" customFormat="1">
      <c r="B188" s="195"/>
      <c r="D188" s="173" t="s">
        <v>173</v>
      </c>
      <c r="E188" s="196" t="s">
        <v>5</v>
      </c>
      <c r="F188" s="197" t="s">
        <v>284</v>
      </c>
      <c r="H188" s="198">
        <v>14.135999999999999</v>
      </c>
      <c r="L188" s="195"/>
      <c r="M188" s="199"/>
      <c r="N188" s="200"/>
      <c r="O188" s="200"/>
      <c r="P188" s="200"/>
      <c r="Q188" s="200"/>
      <c r="R188" s="200"/>
      <c r="S188" s="200"/>
      <c r="T188" s="201"/>
      <c r="AT188" s="196" t="s">
        <v>173</v>
      </c>
      <c r="AU188" s="196" t="s">
        <v>82</v>
      </c>
      <c r="AV188" s="15" t="s">
        <v>161</v>
      </c>
      <c r="AW188" s="15" t="s">
        <v>36</v>
      </c>
      <c r="AX188" s="15" t="s">
        <v>73</v>
      </c>
      <c r="AY188" s="196" t="s">
        <v>149</v>
      </c>
    </row>
    <row r="189" spans="2:65" s="14" customFormat="1">
      <c r="B189" s="188"/>
      <c r="D189" s="173" t="s">
        <v>173</v>
      </c>
      <c r="E189" s="189" t="s">
        <v>5</v>
      </c>
      <c r="F189" s="190" t="s">
        <v>194</v>
      </c>
      <c r="H189" s="191">
        <v>133.47</v>
      </c>
      <c r="L189" s="188"/>
      <c r="M189" s="192"/>
      <c r="N189" s="193"/>
      <c r="O189" s="193"/>
      <c r="P189" s="193"/>
      <c r="Q189" s="193"/>
      <c r="R189" s="193"/>
      <c r="S189" s="193"/>
      <c r="T189" s="194"/>
      <c r="AT189" s="189" t="s">
        <v>173</v>
      </c>
      <c r="AU189" s="189" t="s">
        <v>82</v>
      </c>
      <c r="AV189" s="14" t="s">
        <v>156</v>
      </c>
      <c r="AW189" s="14" t="s">
        <v>36</v>
      </c>
      <c r="AX189" s="14" t="s">
        <v>80</v>
      </c>
      <c r="AY189" s="189" t="s">
        <v>149</v>
      </c>
    </row>
    <row r="190" spans="2:65" s="1" customFormat="1" ht="38.25" customHeight="1">
      <c r="B190" s="160"/>
      <c r="C190" s="161" t="s">
        <v>237</v>
      </c>
      <c r="D190" s="161" t="s">
        <v>151</v>
      </c>
      <c r="E190" s="162" t="s">
        <v>297</v>
      </c>
      <c r="F190" s="163" t="s">
        <v>298</v>
      </c>
      <c r="G190" s="164" t="s">
        <v>268</v>
      </c>
      <c r="H190" s="165">
        <v>40.040999999999997</v>
      </c>
      <c r="I190" s="166"/>
      <c r="J190" s="166">
        <f>ROUND(I190*H190,2)</f>
        <v>0</v>
      </c>
      <c r="K190" s="163" t="s">
        <v>155</v>
      </c>
      <c r="L190" s="39"/>
      <c r="M190" s="167" t="s">
        <v>5</v>
      </c>
      <c r="N190" s="168" t="s">
        <v>44</v>
      </c>
      <c r="O190" s="169">
        <v>0.1</v>
      </c>
      <c r="P190" s="169">
        <f>O190*H190</f>
        <v>4.0041000000000002</v>
      </c>
      <c r="Q190" s="169">
        <v>0</v>
      </c>
      <c r="R190" s="169">
        <f>Q190*H190</f>
        <v>0</v>
      </c>
      <c r="S190" s="169">
        <v>0</v>
      </c>
      <c r="T190" s="170">
        <f>S190*H190</f>
        <v>0</v>
      </c>
      <c r="AR190" s="25" t="s">
        <v>156</v>
      </c>
      <c r="AT190" s="25" t="s">
        <v>151</v>
      </c>
      <c r="AU190" s="25" t="s">
        <v>82</v>
      </c>
      <c r="AY190" s="25" t="s">
        <v>149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25" t="s">
        <v>80</v>
      </c>
      <c r="BK190" s="171">
        <f>ROUND(I190*H190,2)</f>
        <v>0</v>
      </c>
      <c r="BL190" s="25" t="s">
        <v>156</v>
      </c>
      <c r="BM190" s="25" t="s">
        <v>1251</v>
      </c>
    </row>
    <row r="191" spans="2:65" s="1" customFormat="1" ht="27">
      <c r="B191" s="39"/>
      <c r="D191" s="173" t="s">
        <v>179</v>
      </c>
      <c r="F191" s="180" t="s">
        <v>300</v>
      </c>
      <c r="L191" s="39"/>
      <c r="M191" s="181"/>
      <c r="N191" s="40"/>
      <c r="O191" s="40"/>
      <c r="P191" s="40"/>
      <c r="Q191" s="40"/>
      <c r="R191" s="40"/>
      <c r="S191" s="40"/>
      <c r="T191" s="68"/>
      <c r="AT191" s="25" t="s">
        <v>179</v>
      </c>
      <c r="AU191" s="25" t="s">
        <v>82</v>
      </c>
    </row>
    <row r="192" spans="2:65" s="12" customFormat="1">
      <c r="B192" s="172"/>
      <c r="D192" s="173" t="s">
        <v>173</v>
      </c>
      <c r="F192" s="175" t="s">
        <v>1252</v>
      </c>
      <c r="H192" s="176">
        <v>40.040999999999997</v>
      </c>
      <c r="L192" s="172"/>
      <c r="M192" s="177"/>
      <c r="N192" s="178"/>
      <c r="O192" s="178"/>
      <c r="P192" s="178"/>
      <c r="Q192" s="178"/>
      <c r="R192" s="178"/>
      <c r="S192" s="178"/>
      <c r="T192" s="179"/>
      <c r="AT192" s="174" t="s">
        <v>173</v>
      </c>
      <c r="AU192" s="174" t="s">
        <v>82</v>
      </c>
      <c r="AV192" s="12" t="s">
        <v>82</v>
      </c>
      <c r="AW192" s="12" t="s">
        <v>6</v>
      </c>
      <c r="AX192" s="12" t="s">
        <v>80</v>
      </c>
      <c r="AY192" s="174" t="s">
        <v>149</v>
      </c>
    </row>
    <row r="193" spans="2:65" s="1" customFormat="1" ht="38.25" customHeight="1">
      <c r="B193" s="160"/>
      <c r="C193" s="161" t="s">
        <v>11</v>
      </c>
      <c r="D193" s="161" t="s">
        <v>151</v>
      </c>
      <c r="E193" s="162" t="s">
        <v>303</v>
      </c>
      <c r="F193" s="163" t="s">
        <v>304</v>
      </c>
      <c r="G193" s="164" t="s">
        <v>268</v>
      </c>
      <c r="H193" s="165">
        <v>100.10299999999999</v>
      </c>
      <c r="I193" s="166"/>
      <c r="J193" s="166">
        <f>ROUND(I193*H193,2)</f>
        <v>0</v>
      </c>
      <c r="K193" s="163" t="s">
        <v>155</v>
      </c>
      <c r="L193" s="39"/>
      <c r="M193" s="167" t="s">
        <v>5</v>
      </c>
      <c r="N193" s="168" t="s">
        <v>44</v>
      </c>
      <c r="O193" s="169">
        <v>0.75</v>
      </c>
      <c r="P193" s="169">
        <f>O193*H193</f>
        <v>75.077249999999992</v>
      </c>
      <c r="Q193" s="169">
        <v>0</v>
      </c>
      <c r="R193" s="169">
        <f>Q193*H193</f>
        <v>0</v>
      </c>
      <c r="S193" s="169">
        <v>0</v>
      </c>
      <c r="T193" s="170">
        <f>S193*H193</f>
        <v>0</v>
      </c>
      <c r="AR193" s="25" t="s">
        <v>156</v>
      </c>
      <c r="AT193" s="25" t="s">
        <v>151</v>
      </c>
      <c r="AU193" s="25" t="s">
        <v>82</v>
      </c>
      <c r="AY193" s="25" t="s">
        <v>149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25" t="s">
        <v>80</v>
      </c>
      <c r="BK193" s="171">
        <f>ROUND(I193*H193,2)</f>
        <v>0</v>
      </c>
      <c r="BL193" s="25" t="s">
        <v>156</v>
      </c>
      <c r="BM193" s="25" t="s">
        <v>1253</v>
      </c>
    </row>
    <row r="194" spans="2:65" s="13" customFormat="1">
      <c r="B194" s="182"/>
      <c r="D194" s="173" t="s">
        <v>173</v>
      </c>
      <c r="E194" s="183" t="s">
        <v>5</v>
      </c>
      <c r="F194" s="184" t="s">
        <v>187</v>
      </c>
      <c r="H194" s="183" t="s">
        <v>5</v>
      </c>
      <c r="L194" s="182"/>
      <c r="M194" s="185"/>
      <c r="N194" s="186"/>
      <c r="O194" s="186"/>
      <c r="P194" s="186"/>
      <c r="Q194" s="186"/>
      <c r="R194" s="186"/>
      <c r="S194" s="186"/>
      <c r="T194" s="187"/>
      <c r="AT194" s="183" t="s">
        <v>173</v>
      </c>
      <c r="AU194" s="183" t="s">
        <v>82</v>
      </c>
      <c r="AV194" s="13" t="s">
        <v>80</v>
      </c>
      <c r="AW194" s="13" t="s">
        <v>36</v>
      </c>
      <c r="AX194" s="13" t="s">
        <v>73</v>
      </c>
      <c r="AY194" s="183" t="s">
        <v>149</v>
      </c>
    </row>
    <row r="195" spans="2:65" s="13" customFormat="1">
      <c r="B195" s="182"/>
      <c r="D195" s="173" t="s">
        <v>173</v>
      </c>
      <c r="E195" s="183" t="s">
        <v>5</v>
      </c>
      <c r="F195" s="184" t="s">
        <v>306</v>
      </c>
      <c r="H195" s="183" t="s">
        <v>5</v>
      </c>
      <c r="L195" s="182"/>
      <c r="M195" s="185"/>
      <c r="N195" s="186"/>
      <c r="O195" s="186"/>
      <c r="P195" s="186"/>
      <c r="Q195" s="186"/>
      <c r="R195" s="186"/>
      <c r="S195" s="186"/>
      <c r="T195" s="187"/>
      <c r="AT195" s="183" t="s">
        <v>173</v>
      </c>
      <c r="AU195" s="183" t="s">
        <v>82</v>
      </c>
      <c r="AV195" s="13" t="s">
        <v>80</v>
      </c>
      <c r="AW195" s="13" t="s">
        <v>36</v>
      </c>
      <c r="AX195" s="13" t="s">
        <v>73</v>
      </c>
      <c r="AY195" s="183" t="s">
        <v>149</v>
      </c>
    </row>
    <row r="196" spans="2:65" s="13" customFormat="1">
      <c r="B196" s="182"/>
      <c r="D196" s="173" t="s">
        <v>173</v>
      </c>
      <c r="E196" s="183" t="s">
        <v>5</v>
      </c>
      <c r="F196" s="184" t="s">
        <v>281</v>
      </c>
      <c r="H196" s="183" t="s">
        <v>5</v>
      </c>
      <c r="L196" s="182"/>
      <c r="M196" s="185"/>
      <c r="N196" s="186"/>
      <c r="O196" s="186"/>
      <c r="P196" s="186"/>
      <c r="Q196" s="186"/>
      <c r="R196" s="186"/>
      <c r="S196" s="186"/>
      <c r="T196" s="187"/>
      <c r="AT196" s="183" t="s">
        <v>173</v>
      </c>
      <c r="AU196" s="183" t="s">
        <v>82</v>
      </c>
      <c r="AV196" s="13" t="s">
        <v>80</v>
      </c>
      <c r="AW196" s="13" t="s">
        <v>36</v>
      </c>
      <c r="AX196" s="13" t="s">
        <v>73</v>
      </c>
      <c r="AY196" s="183" t="s">
        <v>149</v>
      </c>
    </row>
    <row r="197" spans="2:65" s="13" customFormat="1">
      <c r="B197" s="182"/>
      <c r="D197" s="173" t="s">
        <v>173</v>
      </c>
      <c r="E197" s="183" t="s">
        <v>5</v>
      </c>
      <c r="F197" s="184" t="s">
        <v>200</v>
      </c>
      <c r="H197" s="183" t="s">
        <v>5</v>
      </c>
      <c r="L197" s="182"/>
      <c r="M197" s="185"/>
      <c r="N197" s="186"/>
      <c r="O197" s="186"/>
      <c r="P197" s="186"/>
      <c r="Q197" s="186"/>
      <c r="R197" s="186"/>
      <c r="S197" s="186"/>
      <c r="T197" s="187"/>
      <c r="AT197" s="183" t="s">
        <v>173</v>
      </c>
      <c r="AU197" s="183" t="s">
        <v>82</v>
      </c>
      <c r="AV197" s="13" t="s">
        <v>80</v>
      </c>
      <c r="AW197" s="13" t="s">
        <v>36</v>
      </c>
      <c r="AX197" s="13" t="s">
        <v>73</v>
      </c>
      <c r="AY197" s="183" t="s">
        <v>149</v>
      </c>
    </row>
    <row r="198" spans="2:65" s="12" customFormat="1">
      <c r="B198" s="172"/>
      <c r="D198" s="173" t="s">
        <v>173</v>
      </c>
      <c r="E198" s="174" t="s">
        <v>5</v>
      </c>
      <c r="F198" s="175" t="s">
        <v>1254</v>
      </c>
      <c r="H198" s="176">
        <v>83.61</v>
      </c>
      <c r="L198" s="172"/>
      <c r="M198" s="177"/>
      <c r="N198" s="178"/>
      <c r="O198" s="178"/>
      <c r="P198" s="178"/>
      <c r="Q198" s="178"/>
      <c r="R198" s="178"/>
      <c r="S198" s="178"/>
      <c r="T198" s="179"/>
      <c r="AT198" s="174" t="s">
        <v>173</v>
      </c>
      <c r="AU198" s="174" t="s">
        <v>82</v>
      </c>
      <c r="AV198" s="12" t="s">
        <v>82</v>
      </c>
      <c r="AW198" s="12" t="s">
        <v>36</v>
      </c>
      <c r="AX198" s="12" t="s">
        <v>73</v>
      </c>
      <c r="AY198" s="174" t="s">
        <v>149</v>
      </c>
    </row>
    <row r="199" spans="2:65" s="12" customFormat="1">
      <c r="B199" s="172"/>
      <c r="D199" s="173" t="s">
        <v>173</v>
      </c>
      <c r="E199" s="174" t="s">
        <v>5</v>
      </c>
      <c r="F199" s="175" t="s">
        <v>1255</v>
      </c>
      <c r="H199" s="176">
        <v>5.891</v>
      </c>
      <c r="L199" s="172"/>
      <c r="M199" s="177"/>
      <c r="N199" s="178"/>
      <c r="O199" s="178"/>
      <c r="P199" s="178"/>
      <c r="Q199" s="178"/>
      <c r="R199" s="178"/>
      <c r="S199" s="178"/>
      <c r="T199" s="179"/>
      <c r="AT199" s="174" t="s">
        <v>173</v>
      </c>
      <c r="AU199" s="174" t="s">
        <v>82</v>
      </c>
      <c r="AV199" s="12" t="s">
        <v>82</v>
      </c>
      <c r="AW199" s="12" t="s">
        <v>36</v>
      </c>
      <c r="AX199" s="12" t="s">
        <v>73</v>
      </c>
      <c r="AY199" s="174" t="s">
        <v>149</v>
      </c>
    </row>
    <row r="200" spans="2:65" s="15" customFormat="1">
      <c r="B200" s="195"/>
      <c r="D200" s="173" t="s">
        <v>173</v>
      </c>
      <c r="E200" s="196" t="s">
        <v>5</v>
      </c>
      <c r="F200" s="197" t="s">
        <v>284</v>
      </c>
      <c r="H200" s="198">
        <v>89.501000000000005</v>
      </c>
      <c r="L200" s="195"/>
      <c r="M200" s="199"/>
      <c r="N200" s="200"/>
      <c r="O200" s="200"/>
      <c r="P200" s="200"/>
      <c r="Q200" s="200"/>
      <c r="R200" s="200"/>
      <c r="S200" s="200"/>
      <c r="T200" s="201"/>
      <c r="AT200" s="196" t="s">
        <v>173</v>
      </c>
      <c r="AU200" s="196" t="s">
        <v>82</v>
      </c>
      <c r="AV200" s="15" t="s">
        <v>161</v>
      </c>
      <c r="AW200" s="15" t="s">
        <v>36</v>
      </c>
      <c r="AX200" s="15" t="s">
        <v>73</v>
      </c>
      <c r="AY200" s="196" t="s">
        <v>149</v>
      </c>
    </row>
    <row r="201" spans="2:65" s="13" customFormat="1">
      <c r="B201" s="182"/>
      <c r="D201" s="173" t="s">
        <v>173</v>
      </c>
      <c r="E201" s="183" t="s">
        <v>5</v>
      </c>
      <c r="F201" s="184" t="s">
        <v>192</v>
      </c>
      <c r="H201" s="183" t="s">
        <v>5</v>
      </c>
      <c r="L201" s="182"/>
      <c r="M201" s="185"/>
      <c r="N201" s="186"/>
      <c r="O201" s="186"/>
      <c r="P201" s="186"/>
      <c r="Q201" s="186"/>
      <c r="R201" s="186"/>
      <c r="S201" s="186"/>
      <c r="T201" s="187"/>
      <c r="AT201" s="183" t="s">
        <v>173</v>
      </c>
      <c r="AU201" s="183" t="s">
        <v>82</v>
      </c>
      <c r="AV201" s="13" t="s">
        <v>80</v>
      </c>
      <c r="AW201" s="13" t="s">
        <v>36</v>
      </c>
      <c r="AX201" s="13" t="s">
        <v>73</v>
      </c>
      <c r="AY201" s="183" t="s">
        <v>149</v>
      </c>
    </row>
    <row r="202" spans="2:65" s="12" customFormat="1">
      <c r="B202" s="172"/>
      <c r="D202" s="173" t="s">
        <v>173</v>
      </c>
      <c r="E202" s="174" t="s">
        <v>5</v>
      </c>
      <c r="F202" s="175" t="s">
        <v>1256</v>
      </c>
      <c r="H202" s="176">
        <v>9.7110000000000003</v>
      </c>
      <c r="L202" s="172"/>
      <c r="M202" s="177"/>
      <c r="N202" s="178"/>
      <c r="O202" s="178"/>
      <c r="P202" s="178"/>
      <c r="Q202" s="178"/>
      <c r="R202" s="178"/>
      <c r="S202" s="178"/>
      <c r="T202" s="179"/>
      <c r="AT202" s="174" t="s">
        <v>173</v>
      </c>
      <c r="AU202" s="174" t="s">
        <v>82</v>
      </c>
      <c r="AV202" s="12" t="s">
        <v>82</v>
      </c>
      <c r="AW202" s="12" t="s">
        <v>36</v>
      </c>
      <c r="AX202" s="12" t="s">
        <v>73</v>
      </c>
      <c r="AY202" s="174" t="s">
        <v>149</v>
      </c>
    </row>
    <row r="203" spans="2:65" s="12" customFormat="1">
      <c r="B203" s="172"/>
      <c r="D203" s="173" t="s">
        <v>173</v>
      </c>
      <c r="E203" s="174" t="s">
        <v>5</v>
      </c>
      <c r="F203" s="175" t="s">
        <v>1257</v>
      </c>
      <c r="H203" s="176">
        <v>0.89100000000000001</v>
      </c>
      <c r="L203" s="172"/>
      <c r="M203" s="177"/>
      <c r="N203" s="178"/>
      <c r="O203" s="178"/>
      <c r="P203" s="178"/>
      <c r="Q203" s="178"/>
      <c r="R203" s="178"/>
      <c r="S203" s="178"/>
      <c r="T203" s="179"/>
      <c r="AT203" s="174" t="s">
        <v>173</v>
      </c>
      <c r="AU203" s="174" t="s">
        <v>82</v>
      </c>
      <c r="AV203" s="12" t="s">
        <v>82</v>
      </c>
      <c r="AW203" s="12" t="s">
        <v>36</v>
      </c>
      <c r="AX203" s="12" t="s">
        <v>73</v>
      </c>
      <c r="AY203" s="174" t="s">
        <v>149</v>
      </c>
    </row>
    <row r="204" spans="2:65" s="15" customFormat="1">
      <c r="B204" s="195"/>
      <c r="D204" s="173" t="s">
        <v>173</v>
      </c>
      <c r="E204" s="196" t="s">
        <v>5</v>
      </c>
      <c r="F204" s="197" t="s">
        <v>284</v>
      </c>
      <c r="H204" s="198">
        <v>10.602</v>
      </c>
      <c r="L204" s="195"/>
      <c r="M204" s="199"/>
      <c r="N204" s="200"/>
      <c r="O204" s="200"/>
      <c r="P204" s="200"/>
      <c r="Q204" s="200"/>
      <c r="R204" s="200"/>
      <c r="S204" s="200"/>
      <c r="T204" s="201"/>
      <c r="AT204" s="196" t="s">
        <v>173</v>
      </c>
      <c r="AU204" s="196" t="s">
        <v>82</v>
      </c>
      <c r="AV204" s="15" t="s">
        <v>161</v>
      </c>
      <c r="AW204" s="15" t="s">
        <v>36</v>
      </c>
      <c r="AX204" s="15" t="s">
        <v>73</v>
      </c>
      <c r="AY204" s="196" t="s">
        <v>149</v>
      </c>
    </row>
    <row r="205" spans="2:65" s="14" customFormat="1">
      <c r="B205" s="188"/>
      <c r="D205" s="173" t="s">
        <v>173</v>
      </c>
      <c r="E205" s="189" t="s">
        <v>5</v>
      </c>
      <c r="F205" s="190" t="s">
        <v>194</v>
      </c>
      <c r="H205" s="191">
        <v>100.10299999999999</v>
      </c>
      <c r="L205" s="188"/>
      <c r="M205" s="192"/>
      <c r="N205" s="193"/>
      <c r="O205" s="193"/>
      <c r="P205" s="193"/>
      <c r="Q205" s="193"/>
      <c r="R205" s="193"/>
      <c r="S205" s="193"/>
      <c r="T205" s="194"/>
      <c r="AT205" s="189" t="s">
        <v>173</v>
      </c>
      <c r="AU205" s="189" t="s">
        <v>82</v>
      </c>
      <c r="AV205" s="14" t="s">
        <v>156</v>
      </c>
      <c r="AW205" s="14" t="s">
        <v>36</v>
      </c>
      <c r="AX205" s="14" t="s">
        <v>80</v>
      </c>
      <c r="AY205" s="189" t="s">
        <v>149</v>
      </c>
    </row>
    <row r="206" spans="2:65" s="1" customFormat="1" ht="38.25" customHeight="1">
      <c r="B206" s="160"/>
      <c r="C206" s="161" t="s">
        <v>247</v>
      </c>
      <c r="D206" s="161" t="s">
        <v>151</v>
      </c>
      <c r="E206" s="162" t="s">
        <v>312</v>
      </c>
      <c r="F206" s="163" t="s">
        <v>313</v>
      </c>
      <c r="G206" s="164" t="s">
        <v>268</v>
      </c>
      <c r="H206" s="165">
        <v>30.030999999999999</v>
      </c>
      <c r="I206" s="166"/>
      <c r="J206" s="166">
        <f>ROUND(I206*H206,2)</f>
        <v>0</v>
      </c>
      <c r="K206" s="163" t="s">
        <v>155</v>
      </c>
      <c r="L206" s="39"/>
      <c r="M206" s="167" t="s">
        <v>5</v>
      </c>
      <c r="N206" s="168" t="s">
        <v>44</v>
      </c>
      <c r="O206" s="169">
        <v>0.19800000000000001</v>
      </c>
      <c r="P206" s="169">
        <f>O206*H206</f>
        <v>5.9461380000000004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AR206" s="25" t="s">
        <v>156</v>
      </c>
      <c r="AT206" s="25" t="s">
        <v>151</v>
      </c>
      <c r="AU206" s="25" t="s">
        <v>82</v>
      </c>
      <c r="AY206" s="25" t="s">
        <v>149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25" t="s">
        <v>80</v>
      </c>
      <c r="BK206" s="171">
        <f>ROUND(I206*H206,2)</f>
        <v>0</v>
      </c>
      <c r="BL206" s="25" t="s">
        <v>156</v>
      </c>
      <c r="BM206" s="25" t="s">
        <v>1258</v>
      </c>
    </row>
    <row r="207" spans="2:65" s="1" customFormat="1" ht="27">
      <c r="B207" s="39"/>
      <c r="D207" s="173" t="s">
        <v>179</v>
      </c>
      <c r="F207" s="180" t="s">
        <v>300</v>
      </c>
      <c r="L207" s="39"/>
      <c r="M207" s="181"/>
      <c r="N207" s="40"/>
      <c r="O207" s="40"/>
      <c r="P207" s="40"/>
      <c r="Q207" s="40"/>
      <c r="R207" s="40"/>
      <c r="S207" s="40"/>
      <c r="T207" s="68"/>
      <c r="AT207" s="25" t="s">
        <v>179</v>
      </c>
      <c r="AU207" s="25" t="s">
        <v>82</v>
      </c>
    </row>
    <row r="208" spans="2:65" s="12" customFormat="1">
      <c r="B208" s="172"/>
      <c r="D208" s="173" t="s">
        <v>173</v>
      </c>
      <c r="F208" s="175" t="s">
        <v>1259</v>
      </c>
      <c r="H208" s="176">
        <v>30.030999999999999</v>
      </c>
      <c r="L208" s="172"/>
      <c r="M208" s="177"/>
      <c r="N208" s="178"/>
      <c r="O208" s="178"/>
      <c r="P208" s="178"/>
      <c r="Q208" s="178"/>
      <c r="R208" s="178"/>
      <c r="S208" s="178"/>
      <c r="T208" s="179"/>
      <c r="AT208" s="174" t="s">
        <v>173</v>
      </c>
      <c r="AU208" s="174" t="s">
        <v>82</v>
      </c>
      <c r="AV208" s="12" t="s">
        <v>82</v>
      </c>
      <c r="AW208" s="12" t="s">
        <v>6</v>
      </c>
      <c r="AX208" s="12" t="s">
        <v>80</v>
      </c>
      <c r="AY208" s="174" t="s">
        <v>149</v>
      </c>
    </row>
    <row r="209" spans="2:65" s="1" customFormat="1" ht="38.25" customHeight="1">
      <c r="B209" s="160"/>
      <c r="C209" s="161" t="s">
        <v>252</v>
      </c>
      <c r="D209" s="161" t="s">
        <v>151</v>
      </c>
      <c r="E209" s="162" t="s">
        <v>317</v>
      </c>
      <c r="F209" s="163" t="s">
        <v>318</v>
      </c>
      <c r="G209" s="164" t="s">
        <v>268</v>
      </c>
      <c r="H209" s="165">
        <v>33.368000000000002</v>
      </c>
      <c r="I209" s="166"/>
      <c r="J209" s="166">
        <f>ROUND(I209*H209,2)</f>
        <v>0</v>
      </c>
      <c r="K209" s="163" t="s">
        <v>155</v>
      </c>
      <c r="L209" s="39"/>
      <c r="M209" s="167" t="s">
        <v>5</v>
      </c>
      <c r="N209" s="168" t="s">
        <v>44</v>
      </c>
      <c r="O209" s="169">
        <v>2.379</v>
      </c>
      <c r="P209" s="169">
        <f>O209*H209</f>
        <v>79.382472000000007</v>
      </c>
      <c r="Q209" s="169">
        <v>1.0460000000000001E-2</v>
      </c>
      <c r="R209" s="169">
        <f>Q209*H209</f>
        <v>0.34902928000000005</v>
      </c>
      <c r="S209" s="169">
        <v>0</v>
      </c>
      <c r="T209" s="170">
        <f>S209*H209</f>
        <v>0</v>
      </c>
      <c r="AR209" s="25" t="s">
        <v>156</v>
      </c>
      <c r="AT209" s="25" t="s">
        <v>151</v>
      </c>
      <c r="AU209" s="25" t="s">
        <v>82</v>
      </c>
      <c r="AY209" s="25" t="s">
        <v>149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25" t="s">
        <v>80</v>
      </c>
      <c r="BK209" s="171">
        <f>ROUND(I209*H209,2)</f>
        <v>0</v>
      </c>
      <c r="BL209" s="25" t="s">
        <v>156</v>
      </c>
      <c r="BM209" s="25" t="s">
        <v>1260</v>
      </c>
    </row>
    <row r="210" spans="2:65" s="13" customFormat="1">
      <c r="B210" s="182"/>
      <c r="D210" s="173" t="s">
        <v>173</v>
      </c>
      <c r="E210" s="183" t="s">
        <v>5</v>
      </c>
      <c r="F210" s="184" t="s">
        <v>187</v>
      </c>
      <c r="H210" s="183" t="s">
        <v>5</v>
      </c>
      <c r="L210" s="182"/>
      <c r="M210" s="185"/>
      <c r="N210" s="186"/>
      <c r="O210" s="186"/>
      <c r="P210" s="186"/>
      <c r="Q210" s="186"/>
      <c r="R210" s="186"/>
      <c r="S210" s="186"/>
      <c r="T210" s="187"/>
      <c r="AT210" s="183" t="s">
        <v>173</v>
      </c>
      <c r="AU210" s="183" t="s">
        <v>82</v>
      </c>
      <c r="AV210" s="13" t="s">
        <v>80</v>
      </c>
      <c r="AW210" s="13" t="s">
        <v>36</v>
      </c>
      <c r="AX210" s="13" t="s">
        <v>73</v>
      </c>
      <c r="AY210" s="183" t="s">
        <v>149</v>
      </c>
    </row>
    <row r="211" spans="2:65" s="13" customFormat="1">
      <c r="B211" s="182"/>
      <c r="D211" s="173" t="s">
        <v>173</v>
      </c>
      <c r="E211" s="183" t="s">
        <v>5</v>
      </c>
      <c r="F211" s="184" t="s">
        <v>320</v>
      </c>
      <c r="H211" s="183" t="s">
        <v>5</v>
      </c>
      <c r="L211" s="182"/>
      <c r="M211" s="185"/>
      <c r="N211" s="186"/>
      <c r="O211" s="186"/>
      <c r="P211" s="186"/>
      <c r="Q211" s="186"/>
      <c r="R211" s="186"/>
      <c r="S211" s="186"/>
      <c r="T211" s="187"/>
      <c r="AT211" s="183" t="s">
        <v>173</v>
      </c>
      <c r="AU211" s="183" t="s">
        <v>82</v>
      </c>
      <c r="AV211" s="13" t="s">
        <v>80</v>
      </c>
      <c r="AW211" s="13" t="s">
        <v>36</v>
      </c>
      <c r="AX211" s="13" t="s">
        <v>73</v>
      </c>
      <c r="AY211" s="183" t="s">
        <v>149</v>
      </c>
    </row>
    <row r="212" spans="2:65" s="13" customFormat="1">
      <c r="B212" s="182"/>
      <c r="D212" s="173" t="s">
        <v>173</v>
      </c>
      <c r="E212" s="183" t="s">
        <v>5</v>
      </c>
      <c r="F212" s="184" t="s">
        <v>281</v>
      </c>
      <c r="H212" s="183" t="s">
        <v>5</v>
      </c>
      <c r="L212" s="182"/>
      <c r="M212" s="185"/>
      <c r="N212" s="186"/>
      <c r="O212" s="186"/>
      <c r="P212" s="186"/>
      <c r="Q212" s="186"/>
      <c r="R212" s="186"/>
      <c r="S212" s="186"/>
      <c r="T212" s="187"/>
      <c r="AT212" s="183" t="s">
        <v>173</v>
      </c>
      <c r="AU212" s="183" t="s">
        <v>82</v>
      </c>
      <c r="AV212" s="13" t="s">
        <v>80</v>
      </c>
      <c r="AW212" s="13" t="s">
        <v>36</v>
      </c>
      <c r="AX212" s="13" t="s">
        <v>73</v>
      </c>
      <c r="AY212" s="183" t="s">
        <v>149</v>
      </c>
    </row>
    <row r="213" spans="2:65" s="13" customFormat="1">
      <c r="B213" s="182"/>
      <c r="D213" s="173" t="s">
        <v>173</v>
      </c>
      <c r="E213" s="183" t="s">
        <v>5</v>
      </c>
      <c r="F213" s="184" t="s">
        <v>200</v>
      </c>
      <c r="H213" s="183" t="s">
        <v>5</v>
      </c>
      <c r="L213" s="182"/>
      <c r="M213" s="185"/>
      <c r="N213" s="186"/>
      <c r="O213" s="186"/>
      <c r="P213" s="186"/>
      <c r="Q213" s="186"/>
      <c r="R213" s="186"/>
      <c r="S213" s="186"/>
      <c r="T213" s="187"/>
      <c r="AT213" s="183" t="s">
        <v>173</v>
      </c>
      <c r="AU213" s="183" t="s">
        <v>82</v>
      </c>
      <c r="AV213" s="13" t="s">
        <v>80</v>
      </c>
      <c r="AW213" s="13" t="s">
        <v>36</v>
      </c>
      <c r="AX213" s="13" t="s">
        <v>73</v>
      </c>
      <c r="AY213" s="183" t="s">
        <v>149</v>
      </c>
    </row>
    <row r="214" spans="2:65" s="12" customFormat="1">
      <c r="B214" s="172"/>
      <c r="D214" s="173" t="s">
        <v>173</v>
      </c>
      <c r="E214" s="174" t="s">
        <v>5</v>
      </c>
      <c r="F214" s="175" t="s">
        <v>1261</v>
      </c>
      <c r="H214" s="176">
        <v>27.87</v>
      </c>
      <c r="L214" s="172"/>
      <c r="M214" s="177"/>
      <c r="N214" s="178"/>
      <c r="O214" s="178"/>
      <c r="P214" s="178"/>
      <c r="Q214" s="178"/>
      <c r="R214" s="178"/>
      <c r="S214" s="178"/>
      <c r="T214" s="179"/>
      <c r="AT214" s="174" t="s">
        <v>173</v>
      </c>
      <c r="AU214" s="174" t="s">
        <v>82</v>
      </c>
      <c r="AV214" s="12" t="s">
        <v>82</v>
      </c>
      <c r="AW214" s="12" t="s">
        <v>36</v>
      </c>
      <c r="AX214" s="12" t="s">
        <v>73</v>
      </c>
      <c r="AY214" s="174" t="s">
        <v>149</v>
      </c>
    </row>
    <row r="215" spans="2:65" s="12" customFormat="1">
      <c r="B215" s="172"/>
      <c r="D215" s="173" t="s">
        <v>173</v>
      </c>
      <c r="E215" s="174" t="s">
        <v>5</v>
      </c>
      <c r="F215" s="175" t="s">
        <v>1262</v>
      </c>
      <c r="H215" s="176">
        <v>1.964</v>
      </c>
      <c r="L215" s="172"/>
      <c r="M215" s="177"/>
      <c r="N215" s="178"/>
      <c r="O215" s="178"/>
      <c r="P215" s="178"/>
      <c r="Q215" s="178"/>
      <c r="R215" s="178"/>
      <c r="S215" s="178"/>
      <c r="T215" s="179"/>
      <c r="AT215" s="174" t="s">
        <v>173</v>
      </c>
      <c r="AU215" s="174" t="s">
        <v>82</v>
      </c>
      <c r="AV215" s="12" t="s">
        <v>82</v>
      </c>
      <c r="AW215" s="12" t="s">
        <v>36</v>
      </c>
      <c r="AX215" s="12" t="s">
        <v>73</v>
      </c>
      <c r="AY215" s="174" t="s">
        <v>149</v>
      </c>
    </row>
    <row r="216" spans="2:65" s="15" customFormat="1">
      <c r="B216" s="195"/>
      <c r="D216" s="173" t="s">
        <v>173</v>
      </c>
      <c r="E216" s="196" t="s">
        <v>5</v>
      </c>
      <c r="F216" s="197" t="s">
        <v>284</v>
      </c>
      <c r="H216" s="198">
        <v>29.834</v>
      </c>
      <c r="L216" s="195"/>
      <c r="M216" s="199"/>
      <c r="N216" s="200"/>
      <c r="O216" s="200"/>
      <c r="P216" s="200"/>
      <c r="Q216" s="200"/>
      <c r="R216" s="200"/>
      <c r="S216" s="200"/>
      <c r="T216" s="201"/>
      <c r="AT216" s="196" t="s">
        <v>173</v>
      </c>
      <c r="AU216" s="196" t="s">
        <v>82</v>
      </c>
      <c r="AV216" s="15" t="s">
        <v>161</v>
      </c>
      <c r="AW216" s="15" t="s">
        <v>36</v>
      </c>
      <c r="AX216" s="15" t="s">
        <v>73</v>
      </c>
      <c r="AY216" s="196" t="s">
        <v>149</v>
      </c>
    </row>
    <row r="217" spans="2:65" s="13" customFormat="1">
      <c r="B217" s="182"/>
      <c r="D217" s="173" t="s">
        <v>173</v>
      </c>
      <c r="E217" s="183" t="s">
        <v>5</v>
      </c>
      <c r="F217" s="184" t="s">
        <v>192</v>
      </c>
      <c r="H217" s="183" t="s">
        <v>5</v>
      </c>
      <c r="L217" s="182"/>
      <c r="M217" s="185"/>
      <c r="N217" s="186"/>
      <c r="O217" s="186"/>
      <c r="P217" s="186"/>
      <c r="Q217" s="186"/>
      <c r="R217" s="186"/>
      <c r="S217" s="186"/>
      <c r="T217" s="187"/>
      <c r="AT217" s="183" t="s">
        <v>173</v>
      </c>
      <c r="AU217" s="183" t="s">
        <v>82</v>
      </c>
      <c r="AV217" s="13" t="s">
        <v>80</v>
      </c>
      <c r="AW217" s="13" t="s">
        <v>36</v>
      </c>
      <c r="AX217" s="13" t="s">
        <v>73</v>
      </c>
      <c r="AY217" s="183" t="s">
        <v>149</v>
      </c>
    </row>
    <row r="218" spans="2:65" s="12" customFormat="1">
      <c r="B218" s="172"/>
      <c r="D218" s="173" t="s">
        <v>173</v>
      </c>
      <c r="E218" s="174" t="s">
        <v>5</v>
      </c>
      <c r="F218" s="175" t="s">
        <v>1263</v>
      </c>
      <c r="H218" s="176">
        <v>3.2370000000000001</v>
      </c>
      <c r="L218" s="172"/>
      <c r="M218" s="177"/>
      <c r="N218" s="178"/>
      <c r="O218" s="178"/>
      <c r="P218" s="178"/>
      <c r="Q218" s="178"/>
      <c r="R218" s="178"/>
      <c r="S218" s="178"/>
      <c r="T218" s="179"/>
      <c r="AT218" s="174" t="s">
        <v>173</v>
      </c>
      <c r="AU218" s="174" t="s">
        <v>82</v>
      </c>
      <c r="AV218" s="12" t="s">
        <v>82</v>
      </c>
      <c r="AW218" s="12" t="s">
        <v>36</v>
      </c>
      <c r="AX218" s="12" t="s">
        <v>73</v>
      </c>
      <c r="AY218" s="174" t="s">
        <v>149</v>
      </c>
    </row>
    <row r="219" spans="2:65" s="12" customFormat="1">
      <c r="B219" s="172"/>
      <c r="D219" s="173" t="s">
        <v>173</v>
      </c>
      <c r="E219" s="174" t="s">
        <v>5</v>
      </c>
      <c r="F219" s="175" t="s">
        <v>1264</v>
      </c>
      <c r="H219" s="176">
        <v>0.29699999999999999</v>
      </c>
      <c r="L219" s="172"/>
      <c r="M219" s="177"/>
      <c r="N219" s="178"/>
      <c r="O219" s="178"/>
      <c r="P219" s="178"/>
      <c r="Q219" s="178"/>
      <c r="R219" s="178"/>
      <c r="S219" s="178"/>
      <c r="T219" s="179"/>
      <c r="AT219" s="174" t="s">
        <v>173</v>
      </c>
      <c r="AU219" s="174" t="s">
        <v>82</v>
      </c>
      <c r="AV219" s="12" t="s">
        <v>82</v>
      </c>
      <c r="AW219" s="12" t="s">
        <v>36</v>
      </c>
      <c r="AX219" s="12" t="s">
        <v>73</v>
      </c>
      <c r="AY219" s="174" t="s">
        <v>149</v>
      </c>
    </row>
    <row r="220" spans="2:65" s="15" customFormat="1">
      <c r="B220" s="195"/>
      <c r="D220" s="173" t="s">
        <v>173</v>
      </c>
      <c r="E220" s="196" t="s">
        <v>5</v>
      </c>
      <c r="F220" s="197" t="s">
        <v>284</v>
      </c>
      <c r="H220" s="198">
        <v>3.5339999999999998</v>
      </c>
      <c r="L220" s="195"/>
      <c r="M220" s="199"/>
      <c r="N220" s="200"/>
      <c r="O220" s="200"/>
      <c r="P220" s="200"/>
      <c r="Q220" s="200"/>
      <c r="R220" s="200"/>
      <c r="S220" s="200"/>
      <c r="T220" s="201"/>
      <c r="AT220" s="196" t="s">
        <v>173</v>
      </c>
      <c r="AU220" s="196" t="s">
        <v>82</v>
      </c>
      <c r="AV220" s="15" t="s">
        <v>161</v>
      </c>
      <c r="AW220" s="15" t="s">
        <v>36</v>
      </c>
      <c r="AX220" s="15" t="s">
        <v>73</v>
      </c>
      <c r="AY220" s="196" t="s">
        <v>149</v>
      </c>
    </row>
    <row r="221" spans="2:65" s="14" customFormat="1">
      <c r="B221" s="188"/>
      <c r="D221" s="173" t="s">
        <v>173</v>
      </c>
      <c r="E221" s="189" t="s">
        <v>5</v>
      </c>
      <c r="F221" s="190" t="s">
        <v>194</v>
      </c>
      <c r="H221" s="191">
        <v>33.368000000000002</v>
      </c>
      <c r="L221" s="188"/>
      <c r="M221" s="192"/>
      <c r="N221" s="193"/>
      <c r="O221" s="193"/>
      <c r="P221" s="193"/>
      <c r="Q221" s="193"/>
      <c r="R221" s="193"/>
      <c r="S221" s="193"/>
      <c r="T221" s="194"/>
      <c r="AT221" s="189" t="s">
        <v>173</v>
      </c>
      <c r="AU221" s="189" t="s">
        <v>82</v>
      </c>
      <c r="AV221" s="14" t="s">
        <v>156</v>
      </c>
      <c r="AW221" s="14" t="s">
        <v>36</v>
      </c>
      <c r="AX221" s="14" t="s">
        <v>80</v>
      </c>
      <c r="AY221" s="189" t="s">
        <v>149</v>
      </c>
    </row>
    <row r="222" spans="2:65" s="1" customFormat="1" ht="25.5" customHeight="1">
      <c r="B222" s="160"/>
      <c r="C222" s="161" t="s">
        <v>258</v>
      </c>
      <c r="D222" s="161" t="s">
        <v>151</v>
      </c>
      <c r="E222" s="162" t="s">
        <v>326</v>
      </c>
      <c r="F222" s="163" t="s">
        <v>327</v>
      </c>
      <c r="G222" s="164" t="s">
        <v>171</v>
      </c>
      <c r="H222" s="165">
        <v>606.22</v>
      </c>
      <c r="I222" s="166"/>
      <c r="J222" s="166">
        <f>ROUND(I222*H222,2)</f>
        <v>0</v>
      </c>
      <c r="K222" s="163" t="s">
        <v>155</v>
      </c>
      <c r="L222" s="39"/>
      <c r="M222" s="167" t="s">
        <v>5</v>
      </c>
      <c r="N222" s="168" t="s">
        <v>44</v>
      </c>
      <c r="O222" s="169">
        <v>8.7999999999999995E-2</v>
      </c>
      <c r="P222" s="169">
        <f>O222*H222</f>
        <v>53.347360000000002</v>
      </c>
      <c r="Q222" s="169">
        <v>5.8E-4</v>
      </c>
      <c r="R222" s="169">
        <f>Q222*H222</f>
        <v>0.35160760000000002</v>
      </c>
      <c r="S222" s="169">
        <v>0</v>
      </c>
      <c r="T222" s="170">
        <f>S222*H222</f>
        <v>0</v>
      </c>
      <c r="AR222" s="25" t="s">
        <v>156</v>
      </c>
      <c r="AT222" s="25" t="s">
        <v>151</v>
      </c>
      <c r="AU222" s="25" t="s">
        <v>82</v>
      </c>
      <c r="AY222" s="25" t="s">
        <v>149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25" t="s">
        <v>80</v>
      </c>
      <c r="BK222" s="171">
        <f>ROUND(I222*H222,2)</f>
        <v>0</v>
      </c>
      <c r="BL222" s="25" t="s">
        <v>156</v>
      </c>
      <c r="BM222" s="25" t="s">
        <v>1265</v>
      </c>
    </row>
    <row r="223" spans="2:65" s="13" customFormat="1">
      <c r="B223" s="182"/>
      <c r="D223" s="173" t="s">
        <v>173</v>
      </c>
      <c r="E223" s="183" t="s">
        <v>5</v>
      </c>
      <c r="F223" s="184" t="s">
        <v>187</v>
      </c>
      <c r="H223" s="183" t="s">
        <v>5</v>
      </c>
      <c r="L223" s="182"/>
      <c r="M223" s="185"/>
      <c r="N223" s="186"/>
      <c r="O223" s="186"/>
      <c r="P223" s="186"/>
      <c r="Q223" s="186"/>
      <c r="R223" s="186"/>
      <c r="S223" s="186"/>
      <c r="T223" s="187"/>
      <c r="AT223" s="183" t="s">
        <v>173</v>
      </c>
      <c r="AU223" s="183" t="s">
        <v>82</v>
      </c>
      <c r="AV223" s="13" t="s">
        <v>80</v>
      </c>
      <c r="AW223" s="13" t="s">
        <v>36</v>
      </c>
      <c r="AX223" s="13" t="s">
        <v>73</v>
      </c>
      <c r="AY223" s="183" t="s">
        <v>149</v>
      </c>
    </row>
    <row r="224" spans="2:65" s="13" customFormat="1">
      <c r="B224" s="182"/>
      <c r="D224" s="173" t="s">
        <v>173</v>
      </c>
      <c r="E224" s="183" t="s">
        <v>5</v>
      </c>
      <c r="F224" s="184" t="s">
        <v>281</v>
      </c>
      <c r="H224" s="183" t="s">
        <v>5</v>
      </c>
      <c r="L224" s="182"/>
      <c r="M224" s="185"/>
      <c r="N224" s="186"/>
      <c r="O224" s="186"/>
      <c r="P224" s="186"/>
      <c r="Q224" s="186"/>
      <c r="R224" s="186"/>
      <c r="S224" s="186"/>
      <c r="T224" s="187"/>
      <c r="AT224" s="183" t="s">
        <v>173</v>
      </c>
      <c r="AU224" s="183" t="s">
        <v>82</v>
      </c>
      <c r="AV224" s="13" t="s">
        <v>80</v>
      </c>
      <c r="AW224" s="13" t="s">
        <v>36</v>
      </c>
      <c r="AX224" s="13" t="s">
        <v>73</v>
      </c>
      <c r="AY224" s="183" t="s">
        <v>149</v>
      </c>
    </row>
    <row r="225" spans="2:65" s="12" customFormat="1">
      <c r="B225" s="172"/>
      <c r="D225" s="173" t="s">
        <v>173</v>
      </c>
      <c r="E225" s="174" t="s">
        <v>5</v>
      </c>
      <c r="F225" s="175" t="s">
        <v>1266</v>
      </c>
      <c r="H225" s="176">
        <v>534.22</v>
      </c>
      <c r="L225" s="172"/>
      <c r="M225" s="177"/>
      <c r="N225" s="178"/>
      <c r="O225" s="178"/>
      <c r="P225" s="178"/>
      <c r="Q225" s="178"/>
      <c r="R225" s="178"/>
      <c r="S225" s="178"/>
      <c r="T225" s="179"/>
      <c r="AT225" s="174" t="s">
        <v>173</v>
      </c>
      <c r="AU225" s="174" t="s">
        <v>82</v>
      </c>
      <c r="AV225" s="12" t="s">
        <v>82</v>
      </c>
      <c r="AW225" s="12" t="s">
        <v>36</v>
      </c>
      <c r="AX225" s="12" t="s">
        <v>73</v>
      </c>
      <c r="AY225" s="174" t="s">
        <v>149</v>
      </c>
    </row>
    <row r="226" spans="2:65" s="12" customFormat="1">
      <c r="B226" s="172"/>
      <c r="D226" s="173" t="s">
        <v>173</v>
      </c>
      <c r="E226" s="174" t="s">
        <v>5</v>
      </c>
      <c r="F226" s="175" t="s">
        <v>1267</v>
      </c>
      <c r="H226" s="176">
        <v>72</v>
      </c>
      <c r="L226" s="172"/>
      <c r="M226" s="177"/>
      <c r="N226" s="178"/>
      <c r="O226" s="178"/>
      <c r="P226" s="178"/>
      <c r="Q226" s="178"/>
      <c r="R226" s="178"/>
      <c r="S226" s="178"/>
      <c r="T226" s="179"/>
      <c r="AT226" s="174" t="s">
        <v>173</v>
      </c>
      <c r="AU226" s="174" t="s">
        <v>82</v>
      </c>
      <c r="AV226" s="12" t="s">
        <v>82</v>
      </c>
      <c r="AW226" s="12" t="s">
        <v>36</v>
      </c>
      <c r="AX226" s="12" t="s">
        <v>73</v>
      </c>
      <c r="AY226" s="174" t="s">
        <v>149</v>
      </c>
    </row>
    <row r="227" spans="2:65" s="14" customFormat="1">
      <c r="B227" s="188"/>
      <c r="D227" s="173" t="s">
        <v>173</v>
      </c>
      <c r="E227" s="189" t="s">
        <v>5</v>
      </c>
      <c r="F227" s="190" t="s">
        <v>194</v>
      </c>
      <c r="H227" s="191">
        <v>606.22</v>
      </c>
      <c r="L227" s="188"/>
      <c r="M227" s="192"/>
      <c r="N227" s="193"/>
      <c r="O227" s="193"/>
      <c r="P227" s="193"/>
      <c r="Q227" s="193"/>
      <c r="R227" s="193"/>
      <c r="S227" s="193"/>
      <c r="T227" s="194"/>
      <c r="AT227" s="189" t="s">
        <v>173</v>
      </c>
      <c r="AU227" s="189" t="s">
        <v>82</v>
      </c>
      <c r="AV227" s="14" t="s">
        <v>156</v>
      </c>
      <c r="AW227" s="14" t="s">
        <v>36</v>
      </c>
      <c r="AX227" s="14" t="s">
        <v>80</v>
      </c>
      <c r="AY227" s="189" t="s">
        <v>149</v>
      </c>
    </row>
    <row r="228" spans="2:65" s="1" customFormat="1" ht="25.5" customHeight="1">
      <c r="B228" s="160"/>
      <c r="C228" s="161" t="s">
        <v>265</v>
      </c>
      <c r="D228" s="161" t="s">
        <v>151</v>
      </c>
      <c r="E228" s="162" t="s">
        <v>332</v>
      </c>
      <c r="F228" s="163" t="s">
        <v>333</v>
      </c>
      <c r="G228" s="164" t="s">
        <v>171</v>
      </c>
      <c r="H228" s="165">
        <v>606.22</v>
      </c>
      <c r="I228" s="166"/>
      <c r="J228" s="166">
        <f>ROUND(I228*H228,2)</f>
        <v>0</v>
      </c>
      <c r="K228" s="163" t="s">
        <v>155</v>
      </c>
      <c r="L228" s="39"/>
      <c r="M228" s="167" t="s">
        <v>5</v>
      </c>
      <c r="N228" s="168" t="s">
        <v>44</v>
      </c>
      <c r="O228" s="169">
        <v>8.5000000000000006E-2</v>
      </c>
      <c r="P228" s="169">
        <f>O228*H228</f>
        <v>51.528700000000008</v>
      </c>
      <c r="Q228" s="169">
        <v>0</v>
      </c>
      <c r="R228" s="169">
        <f>Q228*H228</f>
        <v>0</v>
      </c>
      <c r="S228" s="169">
        <v>0</v>
      </c>
      <c r="T228" s="170">
        <f>S228*H228</f>
        <v>0</v>
      </c>
      <c r="AR228" s="25" t="s">
        <v>156</v>
      </c>
      <c r="AT228" s="25" t="s">
        <v>151</v>
      </c>
      <c r="AU228" s="25" t="s">
        <v>82</v>
      </c>
      <c r="AY228" s="25" t="s">
        <v>149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25" t="s">
        <v>80</v>
      </c>
      <c r="BK228" s="171">
        <f>ROUND(I228*H228,2)</f>
        <v>0</v>
      </c>
      <c r="BL228" s="25" t="s">
        <v>156</v>
      </c>
      <c r="BM228" s="25" t="s">
        <v>1268</v>
      </c>
    </row>
    <row r="229" spans="2:65" s="13" customFormat="1">
      <c r="B229" s="182"/>
      <c r="D229" s="173" t="s">
        <v>173</v>
      </c>
      <c r="E229" s="183" t="s">
        <v>5</v>
      </c>
      <c r="F229" s="184" t="s">
        <v>335</v>
      </c>
      <c r="H229" s="183" t="s">
        <v>5</v>
      </c>
      <c r="L229" s="182"/>
      <c r="M229" s="185"/>
      <c r="N229" s="186"/>
      <c r="O229" s="186"/>
      <c r="P229" s="186"/>
      <c r="Q229" s="186"/>
      <c r="R229" s="186"/>
      <c r="S229" s="186"/>
      <c r="T229" s="187"/>
      <c r="AT229" s="183" t="s">
        <v>173</v>
      </c>
      <c r="AU229" s="183" t="s">
        <v>82</v>
      </c>
      <c r="AV229" s="13" t="s">
        <v>80</v>
      </c>
      <c r="AW229" s="13" t="s">
        <v>36</v>
      </c>
      <c r="AX229" s="13" t="s">
        <v>73</v>
      </c>
      <c r="AY229" s="183" t="s">
        <v>149</v>
      </c>
    </row>
    <row r="230" spans="2:65" s="12" customFormat="1">
      <c r="B230" s="172"/>
      <c r="D230" s="173" t="s">
        <v>173</v>
      </c>
      <c r="E230" s="174" t="s">
        <v>5</v>
      </c>
      <c r="F230" s="175" t="s">
        <v>1266</v>
      </c>
      <c r="H230" s="176">
        <v>534.22</v>
      </c>
      <c r="L230" s="172"/>
      <c r="M230" s="177"/>
      <c r="N230" s="178"/>
      <c r="O230" s="178"/>
      <c r="P230" s="178"/>
      <c r="Q230" s="178"/>
      <c r="R230" s="178"/>
      <c r="S230" s="178"/>
      <c r="T230" s="179"/>
      <c r="AT230" s="174" t="s">
        <v>173</v>
      </c>
      <c r="AU230" s="174" t="s">
        <v>82</v>
      </c>
      <c r="AV230" s="12" t="s">
        <v>82</v>
      </c>
      <c r="AW230" s="12" t="s">
        <v>36</v>
      </c>
      <c r="AX230" s="12" t="s">
        <v>73</v>
      </c>
      <c r="AY230" s="174" t="s">
        <v>149</v>
      </c>
    </row>
    <row r="231" spans="2:65" s="12" customFormat="1">
      <c r="B231" s="172"/>
      <c r="D231" s="173" t="s">
        <v>173</v>
      </c>
      <c r="E231" s="174" t="s">
        <v>5</v>
      </c>
      <c r="F231" s="175" t="s">
        <v>1267</v>
      </c>
      <c r="H231" s="176">
        <v>72</v>
      </c>
      <c r="L231" s="172"/>
      <c r="M231" s="177"/>
      <c r="N231" s="178"/>
      <c r="O231" s="178"/>
      <c r="P231" s="178"/>
      <c r="Q231" s="178"/>
      <c r="R231" s="178"/>
      <c r="S231" s="178"/>
      <c r="T231" s="179"/>
      <c r="AT231" s="174" t="s">
        <v>173</v>
      </c>
      <c r="AU231" s="174" t="s">
        <v>82</v>
      </c>
      <c r="AV231" s="12" t="s">
        <v>82</v>
      </c>
      <c r="AW231" s="12" t="s">
        <v>36</v>
      </c>
      <c r="AX231" s="12" t="s">
        <v>73</v>
      </c>
      <c r="AY231" s="174" t="s">
        <v>149</v>
      </c>
    </row>
    <row r="232" spans="2:65" s="14" customFormat="1">
      <c r="B232" s="188"/>
      <c r="D232" s="173" t="s">
        <v>173</v>
      </c>
      <c r="E232" s="189" t="s">
        <v>5</v>
      </c>
      <c r="F232" s="190" t="s">
        <v>194</v>
      </c>
      <c r="H232" s="191">
        <v>606.22</v>
      </c>
      <c r="L232" s="188"/>
      <c r="M232" s="192"/>
      <c r="N232" s="193"/>
      <c r="O232" s="193"/>
      <c r="P232" s="193"/>
      <c r="Q232" s="193"/>
      <c r="R232" s="193"/>
      <c r="S232" s="193"/>
      <c r="T232" s="194"/>
      <c r="AT232" s="189" t="s">
        <v>173</v>
      </c>
      <c r="AU232" s="189" t="s">
        <v>82</v>
      </c>
      <c r="AV232" s="14" t="s">
        <v>156</v>
      </c>
      <c r="AW232" s="14" t="s">
        <v>36</v>
      </c>
      <c r="AX232" s="14" t="s">
        <v>80</v>
      </c>
      <c r="AY232" s="189" t="s">
        <v>149</v>
      </c>
    </row>
    <row r="233" spans="2:65" s="1" customFormat="1" ht="38.25" customHeight="1">
      <c r="B233" s="160"/>
      <c r="C233" s="161" t="s">
        <v>271</v>
      </c>
      <c r="D233" s="161" t="s">
        <v>151</v>
      </c>
      <c r="E233" s="162" t="s">
        <v>1088</v>
      </c>
      <c r="F233" s="163" t="s">
        <v>1089</v>
      </c>
      <c r="G233" s="164" t="s">
        <v>268</v>
      </c>
      <c r="H233" s="165">
        <v>150.154</v>
      </c>
      <c r="I233" s="166"/>
      <c r="J233" s="166">
        <f>ROUND(I233*H233,2)</f>
        <v>0</v>
      </c>
      <c r="K233" s="163" t="s">
        <v>155</v>
      </c>
      <c r="L233" s="39"/>
      <c r="M233" s="167" t="s">
        <v>5</v>
      </c>
      <c r="N233" s="168" t="s">
        <v>44</v>
      </c>
      <c r="O233" s="169">
        <v>0.34499999999999997</v>
      </c>
      <c r="P233" s="169">
        <f>O233*H233</f>
        <v>51.803129999999996</v>
      </c>
      <c r="Q233" s="169">
        <v>0</v>
      </c>
      <c r="R233" s="169">
        <f>Q233*H233</f>
        <v>0</v>
      </c>
      <c r="S233" s="169">
        <v>0</v>
      </c>
      <c r="T233" s="170">
        <f>S233*H233</f>
        <v>0</v>
      </c>
      <c r="AR233" s="25" t="s">
        <v>156</v>
      </c>
      <c r="AT233" s="25" t="s">
        <v>151</v>
      </c>
      <c r="AU233" s="25" t="s">
        <v>82</v>
      </c>
      <c r="AY233" s="25" t="s">
        <v>149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25" t="s">
        <v>80</v>
      </c>
      <c r="BK233" s="171">
        <f>ROUND(I233*H233,2)</f>
        <v>0</v>
      </c>
      <c r="BL233" s="25" t="s">
        <v>156</v>
      </c>
      <c r="BM233" s="25" t="s">
        <v>1269</v>
      </c>
    </row>
    <row r="234" spans="2:65" s="1" customFormat="1" ht="40.5">
      <c r="B234" s="39"/>
      <c r="D234" s="173" t="s">
        <v>179</v>
      </c>
      <c r="F234" s="180" t="s">
        <v>1091</v>
      </c>
      <c r="L234" s="39"/>
      <c r="M234" s="181"/>
      <c r="N234" s="40"/>
      <c r="O234" s="40"/>
      <c r="P234" s="40"/>
      <c r="Q234" s="40"/>
      <c r="R234" s="40"/>
      <c r="S234" s="40"/>
      <c r="T234" s="68"/>
      <c r="AT234" s="25" t="s">
        <v>179</v>
      </c>
      <c r="AU234" s="25" t="s">
        <v>82</v>
      </c>
    </row>
    <row r="235" spans="2:65" s="12" customFormat="1">
      <c r="B235" s="172"/>
      <c r="D235" s="173" t="s">
        <v>173</v>
      </c>
      <c r="E235" s="174" t="s">
        <v>5</v>
      </c>
      <c r="F235" s="175" t="s">
        <v>1270</v>
      </c>
      <c r="H235" s="176">
        <v>134.251</v>
      </c>
      <c r="L235" s="172"/>
      <c r="M235" s="177"/>
      <c r="N235" s="178"/>
      <c r="O235" s="178"/>
      <c r="P235" s="178"/>
      <c r="Q235" s="178"/>
      <c r="R235" s="178"/>
      <c r="S235" s="178"/>
      <c r="T235" s="179"/>
      <c r="AT235" s="174" t="s">
        <v>173</v>
      </c>
      <c r="AU235" s="174" t="s">
        <v>82</v>
      </c>
      <c r="AV235" s="12" t="s">
        <v>82</v>
      </c>
      <c r="AW235" s="12" t="s">
        <v>36</v>
      </c>
      <c r="AX235" s="12" t="s">
        <v>73</v>
      </c>
      <c r="AY235" s="174" t="s">
        <v>149</v>
      </c>
    </row>
    <row r="236" spans="2:65" s="12" customFormat="1">
      <c r="B236" s="172"/>
      <c r="D236" s="173" t="s">
        <v>173</v>
      </c>
      <c r="E236" s="174" t="s">
        <v>5</v>
      </c>
      <c r="F236" s="175" t="s">
        <v>1271</v>
      </c>
      <c r="H236" s="176">
        <v>15.903</v>
      </c>
      <c r="L236" s="172"/>
      <c r="M236" s="177"/>
      <c r="N236" s="178"/>
      <c r="O236" s="178"/>
      <c r="P236" s="178"/>
      <c r="Q236" s="178"/>
      <c r="R236" s="178"/>
      <c r="S236" s="178"/>
      <c r="T236" s="179"/>
      <c r="AT236" s="174" t="s">
        <v>173</v>
      </c>
      <c r="AU236" s="174" t="s">
        <v>82</v>
      </c>
      <c r="AV236" s="12" t="s">
        <v>82</v>
      </c>
      <c r="AW236" s="12" t="s">
        <v>36</v>
      </c>
      <c r="AX236" s="12" t="s">
        <v>73</v>
      </c>
      <c r="AY236" s="174" t="s">
        <v>149</v>
      </c>
    </row>
    <row r="237" spans="2:65" s="14" customFormat="1">
      <c r="B237" s="188"/>
      <c r="D237" s="173" t="s">
        <v>173</v>
      </c>
      <c r="E237" s="189" t="s">
        <v>5</v>
      </c>
      <c r="F237" s="190" t="s">
        <v>194</v>
      </c>
      <c r="H237" s="191">
        <v>150.154</v>
      </c>
      <c r="L237" s="188"/>
      <c r="M237" s="192"/>
      <c r="N237" s="193"/>
      <c r="O237" s="193"/>
      <c r="P237" s="193"/>
      <c r="Q237" s="193"/>
      <c r="R237" s="193"/>
      <c r="S237" s="193"/>
      <c r="T237" s="194"/>
      <c r="AT237" s="189" t="s">
        <v>173</v>
      </c>
      <c r="AU237" s="189" t="s">
        <v>82</v>
      </c>
      <c r="AV237" s="14" t="s">
        <v>156</v>
      </c>
      <c r="AW237" s="14" t="s">
        <v>36</v>
      </c>
      <c r="AX237" s="14" t="s">
        <v>80</v>
      </c>
      <c r="AY237" s="189" t="s">
        <v>149</v>
      </c>
    </row>
    <row r="238" spans="2:65" s="1" customFormat="1" ht="38.25" customHeight="1">
      <c r="B238" s="160"/>
      <c r="C238" s="161" t="s">
        <v>10</v>
      </c>
      <c r="D238" s="161" t="s">
        <v>151</v>
      </c>
      <c r="E238" s="162" t="s">
        <v>1094</v>
      </c>
      <c r="F238" s="163" t="s">
        <v>1095</v>
      </c>
      <c r="G238" s="164" t="s">
        <v>268</v>
      </c>
      <c r="H238" s="165">
        <v>16.684000000000001</v>
      </c>
      <c r="I238" s="166"/>
      <c r="J238" s="166">
        <f>ROUND(I238*H238,2)</f>
        <v>0</v>
      </c>
      <c r="K238" s="163" t="s">
        <v>155</v>
      </c>
      <c r="L238" s="39"/>
      <c r="M238" s="167" t="s">
        <v>5</v>
      </c>
      <c r="N238" s="168" t="s">
        <v>44</v>
      </c>
      <c r="O238" s="169">
        <v>0.48399999999999999</v>
      </c>
      <c r="P238" s="169">
        <f>O238*H238</f>
        <v>8.075056</v>
      </c>
      <c r="Q238" s="169">
        <v>0</v>
      </c>
      <c r="R238" s="169">
        <f>Q238*H238</f>
        <v>0</v>
      </c>
      <c r="S238" s="169">
        <v>0</v>
      </c>
      <c r="T238" s="170">
        <f>S238*H238</f>
        <v>0</v>
      </c>
      <c r="AR238" s="25" t="s">
        <v>156</v>
      </c>
      <c r="AT238" s="25" t="s">
        <v>151</v>
      </c>
      <c r="AU238" s="25" t="s">
        <v>82</v>
      </c>
      <c r="AY238" s="25" t="s">
        <v>149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25" t="s">
        <v>80</v>
      </c>
      <c r="BK238" s="171">
        <f>ROUND(I238*H238,2)</f>
        <v>0</v>
      </c>
      <c r="BL238" s="25" t="s">
        <v>156</v>
      </c>
      <c r="BM238" s="25" t="s">
        <v>1272</v>
      </c>
    </row>
    <row r="239" spans="2:65" s="1" customFormat="1" ht="40.5">
      <c r="B239" s="39"/>
      <c r="D239" s="173" t="s">
        <v>179</v>
      </c>
      <c r="F239" s="180" t="s">
        <v>1091</v>
      </c>
      <c r="L239" s="39"/>
      <c r="M239" s="181"/>
      <c r="N239" s="40"/>
      <c r="O239" s="40"/>
      <c r="P239" s="40"/>
      <c r="Q239" s="40"/>
      <c r="R239" s="40"/>
      <c r="S239" s="40"/>
      <c r="T239" s="68"/>
      <c r="AT239" s="25" t="s">
        <v>179</v>
      </c>
      <c r="AU239" s="25" t="s">
        <v>82</v>
      </c>
    </row>
    <row r="240" spans="2:65" s="12" customFormat="1">
      <c r="B240" s="172"/>
      <c r="D240" s="173" t="s">
        <v>173</v>
      </c>
      <c r="E240" s="174" t="s">
        <v>5</v>
      </c>
      <c r="F240" s="175" t="s">
        <v>1273</v>
      </c>
      <c r="H240" s="176">
        <v>14.917</v>
      </c>
      <c r="L240" s="172"/>
      <c r="M240" s="177"/>
      <c r="N240" s="178"/>
      <c r="O240" s="178"/>
      <c r="P240" s="178"/>
      <c r="Q240" s="178"/>
      <c r="R240" s="178"/>
      <c r="S240" s="178"/>
      <c r="T240" s="179"/>
      <c r="AT240" s="174" t="s">
        <v>173</v>
      </c>
      <c r="AU240" s="174" t="s">
        <v>82</v>
      </c>
      <c r="AV240" s="12" t="s">
        <v>82</v>
      </c>
      <c r="AW240" s="12" t="s">
        <v>36</v>
      </c>
      <c r="AX240" s="12" t="s">
        <v>73</v>
      </c>
      <c r="AY240" s="174" t="s">
        <v>149</v>
      </c>
    </row>
    <row r="241" spans="2:65" s="12" customFormat="1">
      <c r="B241" s="172"/>
      <c r="D241" s="173" t="s">
        <v>173</v>
      </c>
      <c r="E241" s="174" t="s">
        <v>5</v>
      </c>
      <c r="F241" s="175" t="s">
        <v>1274</v>
      </c>
      <c r="H241" s="176">
        <v>1.7669999999999999</v>
      </c>
      <c r="L241" s="172"/>
      <c r="M241" s="177"/>
      <c r="N241" s="178"/>
      <c r="O241" s="178"/>
      <c r="P241" s="178"/>
      <c r="Q241" s="178"/>
      <c r="R241" s="178"/>
      <c r="S241" s="178"/>
      <c r="T241" s="179"/>
      <c r="AT241" s="174" t="s">
        <v>173</v>
      </c>
      <c r="AU241" s="174" t="s">
        <v>82</v>
      </c>
      <c r="AV241" s="12" t="s">
        <v>82</v>
      </c>
      <c r="AW241" s="12" t="s">
        <v>36</v>
      </c>
      <c r="AX241" s="12" t="s">
        <v>73</v>
      </c>
      <c r="AY241" s="174" t="s">
        <v>149</v>
      </c>
    </row>
    <row r="242" spans="2:65" s="14" customFormat="1">
      <c r="B242" s="188"/>
      <c r="D242" s="173" t="s">
        <v>173</v>
      </c>
      <c r="E242" s="189" t="s">
        <v>5</v>
      </c>
      <c r="F242" s="190" t="s">
        <v>194</v>
      </c>
      <c r="H242" s="191">
        <v>16.684000000000001</v>
      </c>
      <c r="L242" s="188"/>
      <c r="M242" s="192"/>
      <c r="N242" s="193"/>
      <c r="O242" s="193"/>
      <c r="P242" s="193"/>
      <c r="Q242" s="193"/>
      <c r="R242" s="193"/>
      <c r="S242" s="193"/>
      <c r="T242" s="194"/>
      <c r="AT242" s="189" t="s">
        <v>173</v>
      </c>
      <c r="AU242" s="189" t="s">
        <v>82</v>
      </c>
      <c r="AV242" s="14" t="s">
        <v>156</v>
      </c>
      <c r="AW242" s="14" t="s">
        <v>36</v>
      </c>
      <c r="AX242" s="14" t="s">
        <v>80</v>
      </c>
      <c r="AY242" s="189" t="s">
        <v>149</v>
      </c>
    </row>
    <row r="243" spans="2:65" s="1" customFormat="1" ht="38.25" customHeight="1">
      <c r="B243" s="160"/>
      <c r="C243" s="161" t="s">
        <v>287</v>
      </c>
      <c r="D243" s="161" t="s">
        <v>151</v>
      </c>
      <c r="E243" s="162" t="s">
        <v>350</v>
      </c>
      <c r="F243" s="163" t="s">
        <v>351</v>
      </c>
      <c r="G243" s="164" t="s">
        <v>268</v>
      </c>
      <c r="H243" s="165">
        <v>80.099999999999994</v>
      </c>
      <c r="I243" s="166"/>
      <c r="J243" s="166">
        <f>ROUND(I243*H243,2)</f>
        <v>0</v>
      </c>
      <c r="K243" s="163" t="s">
        <v>155</v>
      </c>
      <c r="L243" s="39"/>
      <c r="M243" s="167" t="s">
        <v>5</v>
      </c>
      <c r="N243" s="168" t="s">
        <v>44</v>
      </c>
      <c r="O243" s="169">
        <v>4.3999999999999997E-2</v>
      </c>
      <c r="P243" s="169">
        <f>O243*H243</f>
        <v>3.5243999999999995</v>
      </c>
      <c r="Q243" s="169">
        <v>0</v>
      </c>
      <c r="R243" s="169">
        <f>Q243*H243</f>
        <v>0</v>
      </c>
      <c r="S243" s="169">
        <v>0</v>
      </c>
      <c r="T243" s="170">
        <f>S243*H243</f>
        <v>0</v>
      </c>
      <c r="AR243" s="25" t="s">
        <v>156</v>
      </c>
      <c r="AT243" s="25" t="s">
        <v>151</v>
      </c>
      <c r="AU243" s="25" t="s">
        <v>82</v>
      </c>
      <c r="AY243" s="25" t="s">
        <v>149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25" t="s">
        <v>80</v>
      </c>
      <c r="BK243" s="171">
        <f>ROUND(I243*H243,2)</f>
        <v>0</v>
      </c>
      <c r="BL243" s="25" t="s">
        <v>156</v>
      </c>
      <c r="BM243" s="25" t="s">
        <v>1275</v>
      </c>
    </row>
    <row r="244" spans="2:65" s="13" customFormat="1">
      <c r="B244" s="182"/>
      <c r="D244" s="173" t="s">
        <v>173</v>
      </c>
      <c r="E244" s="183" t="s">
        <v>5</v>
      </c>
      <c r="F244" s="184" t="s">
        <v>353</v>
      </c>
      <c r="H244" s="183" t="s">
        <v>5</v>
      </c>
      <c r="L244" s="182"/>
      <c r="M244" s="185"/>
      <c r="N244" s="186"/>
      <c r="O244" s="186"/>
      <c r="P244" s="186"/>
      <c r="Q244" s="186"/>
      <c r="R244" s="186"/>
      <c r="S244" s="186"/>
      <c r="T244" s="187"/>
      <c r="AT244" s="183" t="s">
        <v>173</v>
      </c>
      <c r="AU244" s="183" t="s">
        <v>82</v>
      </c>
      <c r="AV244" s="13" t="s">
        <v>80</v>
      </c>
      <c r="AW244" s="13" t="s">
        <v>36</v>
      </c>
      <c r="AX244" s="13" t="s">
        <v>73</v>
      </c>
      <c r="AY244" s="183" t="s">
        <v>149</v>
      </c>
    </row>
    <row r="245" spans="2:65" s="12" customFormat="1">
      <c r="B245" s="172"/>
      <c r="D245" s="173" t="s">
        <v>173</v>
      </c>
      <c r="E245" s="174" t="s">
        <v>5</v>
      </c>
      <c r="F245" s="175" t="s">
        <v>1276</v>
      </c>
      <c r="H245" s="176">
        <v>80.099999999999994</v>
      </c>
      <c r="L245" s="172"/>
      <c r="M245" s="177"/>
      <c r="N245" s="178"/>
      <c r="O245" s="178"/>
      <c r="P245" s="178"/>
      <c r="Q245" s="178"/>
      <c r="R245" s="178"/>
      <c r="S245" s="178"/>
      <c r="T245" s="179"/>
      <c r="AT245" s="174" t="s">
        <v>173</v>
      </c>
      <c r="AU245" s="174" t="s">
        <v>82</v>
      </c>
      <c r="AV245" s="12" t="s">
        <v>82</v>
      </c>
      <c r="AW245" s="12" t="s">
        <v>36</v>
      </c>
      <c r="AX245" s="12" t="s">
        <v>80</v>
      </c>
      <c r="AY245" s="174" t="s">
        <v>149</v>
      </c>
    </row>
    <row r="246" spans="2:65" s="1" customFormat="1" ht="38.25" customHeight="1">
      <c r="B246" s="160"/>
      <c r="C246" s="161" t="s">
        <v>296</v>
      </c>
      <c r="D246" s="161" t="s">
        <v>151</v>
      </c>
      <c r="E246" s="162" t="s">
        <v>365</v>
      </c>
      <c r="F246" s="163" t="s">
        <v>366</v>
      </c>
      <c r="G246" s="164" t="s">
        <v>268</v>
      </c>
      <c r="H246" s="165">
        <v>260.25799999999998</v>
      </c>
      <c r="I246" s="166"/>
      <c r="J246" s="166">
        <f>ROUND(I246*H246,2)</f>
        <v>0</v>
      </c>
      <c r="K246" s="163" t="s">
        <v>155</v>
      </c>
      <c r="L246" s="39"/>
      <c r="M246" s="167" t="s">
        <v>5</v>
      </c>
      <c r="N246" s="168" t="s">
        <v>44</v>
      </c>
      <c r="O246" s="169">
        <v>8.3000000000000004E-2</v>
      </c>
      <c r="P246" s="169">
        <f>O246*H246</f>
        <v>21.601413999999998</v>
      </c>
      <c r="Q246" s="169">
        <v>0</v>
      </c>
      <c r="R246" s="169">
        <f>Q246*H246</f>
        <v>0</v>
      </c>
      <c r="S246" s="169">
        <v>0</v>
      </c>
      <c r="T246" s="170">
        <f>S246*H246</f>
        <v>0</v>
      </c>
      <c r="AR246" s="25" t="s">
        <v>156</v>
      </c>
      <c r="AT246" s="25" t="s">
        <v>151</v>
      </c>
      <c r="AU246" s="25" t="s">
        <v>82</v>
      </c>
      <c r="AY246" s="25" t="s">
        <v>149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25" t="s">
        <v>80</v>
      </c>
      <c r="BK246" s="171">
        <f>ROUND(I246*H246,2)</f>
        <v>0</v>
      </c>
      <c r="BL246" s="25" t="s">
        <v>156</v>
      </c>
      <c r="BM246" s="25" t="s">
        <v>1277</v>
      </c>
    </row>
    <row r="247" spans="2:65" s="13" customFormat="1">
      <c r="B247" s="182"/>
      <c r="D247" s="173" t="s">
        <v>173</v>
      </c>
      <c r="E247" s="183" t="s">
        <v>5</v>
      </c>
      <c r="F247" s="184" t="s">
        <v>368</v>
      </c>
      <c r="H247" s="183" t="s">
        <v>5</v>
      </c>
      <c r="L247" s="182"/>
      <c r="M247" s="185"/>
      <c r="N247" s="186"/>
      <c r="O247" s="186"/>
      <c r="P247" s="186"/>
      <c r="Q247" s="186"/>
      <c r="R247" s="186"/>
      <c r="S247" s="186"/>
      <c r="T247" s="187"/>
      <c r="AT247" s="183" t="s">
        <v>173</v>
      </c>
      <c r="AU247" s="183" t="s">
        <v>82</v>
      </c>
      <c r="AV247" s="13" t="s">
        <v>80</v>
      </c>
      <c r="AW247" s="13" t="s">
        <v>36</v>
      </c>
      <c r="AX247" s="13" t="s">
        <v>73</v>
      </c>
      <c r="AY247" s="183" t="s">
        <v>149</v>
      </c>
    </row>
    <row r="248" spans="2:65" s="13" customFormat="1">
      <c r="B248" s="182"/>
      <c r="D248" s="173" t="s">
        <v>173</v>
      </c>
      <c r="E248" s="183" t="s">
        <v>5</v>
      </c>
      <c r="F248" s="184" t="s">
        <v>200</v>
      </c>
      <c r="H248" s="183" t="s">
        <v>5</v>
      </c>
      <c r="L248" s="182"/>
      <c r="M248" s="185"/>
      <c r="N248" s="186"/>
      <c r="O248" s="186"/>
      <c r="P248" s="186"/>
      <c r="Q248" s="186"/>
      <c r="R248" s="186"/>
      <c r="S248" s="186"/>
      <c r="T248" s="187"/>
      <c r="AT248" s="183" t="s">
        <v>173</v>
      </c>
      <c r="AU248" s="183" t="s">
        <v>82</v>
      </c>
      <c r="AV248" s="13" t="s">
        <v>80</v>
      </c>
      <c r="AW248" s="13" t="s">
        <v>36</v>
      </c>
      <c r="AX248" s="13" t="s">
        <v>73</v>
      </c>
      <c r="AY248" s="183" t="s">
        <v>149</v>
      </c>
    </row>
    <row r="249" spans="2:65" s="12" customFormat="1">
      <c r="B249" s="172"/>
      <c r="D249" s="173" t="s">
        <v>173</v>
      </c>
      <c r="E249" s="174" t="s">
        <v>5</v>
      </c>
      <c r="F249" s="175" t="s">
        <v>1278</v>
      </c>
      <c r="H249" s="176">
        <v>268.50200000000001</v>
      </c>
      <c r="L249" s="172"/>
      <c r="M249" s="177"/>
      <c r="N249" s="178"/>
      <c r="O249" s="178"/>
      <c r="P249" s="178"/>
      <c r="Q249" s="178"/>
      <c r="R249" s="178"/>
      <c r="S249" s="178"/>
      <c r="T249" s="179"/>
      <c r="AT249" s="174" t="s">
        <v>173</v>
      </c>
      <c r="AU249" s="174" t="s">
        <v>82</v>
      </c>
      <c r="AV249" s="12" t="s">
        <v>82</v>
      </c>
      <c r="AW249" s="12" t="s">
        <v>36</v>
      </c>
      <c r="AX249" s="12" t="s">
        <v>73</v>
      </c>
      <c r="AY249" s="174" t="s">
        <v>149</v>
      </c>
    </row>
    <row r="250" spans="2:65" s="12" customFormat="1">
      <c r="B250" s="172"/>
      <c r="D250" s="173" t="s">
        <v>173</v>
      </c>
      <c r="E250" s="174" t="s">
        <v>5</v>
      </c>
      <c r="F250" s="175" t="s">
        <v>1279</v>
      </c>
      <c r="H250" s="176">
        <v>-40.049999999999997</v>
      </c>
      <c r="L250" s="172"/>
      <c r="M250" s="177"/>
      <c r="N250" s="178"/>
      <c r="O250" s="178"/>
      <c r="P250" s="178"/>
      <c r="Q250" s="178"/>
      <c r="R250" s="178"/>
      <c r="S250" s="178"/>
      <c r="T250" s="179"/>
      <c r="AT250" s="174" t="s">
        <v>173</v>
      </c>
      <c r="AU250" s="174" t="s">
        <v>82</v>
      </c>
      <c r="AV250" s="12" t="s">
        <v>82</v>
      </c>
      <c r="AW250" s="12" t="s">
        <v>36</v>
      </c>
      <c r="AX250" s="12" t="s">
        <v>73</v>
      </c>
      <c r="AY250" s="174" t="s">
        <v>149</v>
      </c>
    </row>
    <row r="251" spans="2:65" s="15" customFormat="1">
      <c r="B251" s="195"/>
      <c r="D251" s="173" t="s">
        <v>173</v>
      </c>
      <c r="E251" s="196" t="s">
        <v>5</v>
      </c>
      <c r="F251" s="197" t="s">
        <v>284</v>
      </c>
      <c r="H251" s="198">
        <v>228.452</v>
      </c>
      <c r="L251" s="195"/>
      <c r="M251" s="199"/>
      <c r="N251" s="200"/>
      <c r="O251" s="200"/>
      <c r="P251" s="200"/>
      <c r="Q251" s="200"/>
      <c r="R251" s="200"/>
      <c r="S251" s="200"/>
      <c r="T251" s="201"/>
      <c r="AT251" s="196" t="s">
        <v>173</v>
      </c>
      <c r="AU251" s="196" t="s">
        <v>82</v>
      </c>
      <c r="AV251" s="15" t="s">
        <v>161</v>
      </c>
      <c r="AW251" s="15" t="s">
        <v>36</v>
      </c>
      <c r="AX251" s="15" t="s">
        <v>73</v>
      </c>
      <c r="AY251" s="196" t="s">
        <v>149</v>
      </c>
    </row>
    <row r="252" spans="2:65" s="13" customFormat="1">
      <c r="B252" s="182"/>
      <c r="D252" s="173" t="s">
        <v>173</v>
      </c>
      <c r="E252" s="183" t="s">
        <v>5</v>
      </c>
      <c r="F252" s="184" t="s">
        <v>192</v>
      </c>
      <c r="H252" s="183" t="s">
        <v>5</v>
      </c>
      <c r="L252" s="182"/>
      <c r="M252" s="185"/>
      <c r="N252" s="186"/>
      <c r="O252" s="186"/>
      <c r="P252" s="186"/>
      <c r="Q252" s="186"/>
      <c r="R252" s="186"/>
      <c r="S252" s="186"/>
      <c r="T252" s="187"/>
      <c r="AT252" s="183" t="s">
        <v>173</v>
      </c>
      <c r="AU252" s="183" t="s">
        <v>82</v>
      </c>
      <c r="AV252" s="13" t="s">
        <v>80</v>
      </c>
      <c r="AW252" s="13" t="s">
        <v>36</v>
      </c>
      <c r="AX252" s="13" t="s">
        <v>73</v>
      </c>
      <c r="AY252" s="183" t="s">
        <v>149</v>
      </c>
    </row>
    <row r="253" spans="2:65" s="12" customFormat="1">
      <c r="B253" s="172"/>
      <c r="D253" s="173" t="s">
        <v>173</v>
      </c>
      <c r="E253" s="174" t="s">
        <v>5</v>
      </c>
      <c r="F253" s="175" t="s">
        <v>1280</v>
      </c>
      <c r="H253" s="176">
        <v>31.806000000000001</v>
      </c>
      <c r="L253" s="172"/>
      <c r="M253" s="177"/>
      <c r="N253" s="178"/>
      <c r="O253" s="178"/>
      <c r="P253" s="178"/>
      <c r="Q253" s="178"/>
      <c r="R253" s="178"/>
      <c r="S253" s="178"/>
      <c r="T253" s="179"/>
      <c r="AT253" s="174" t="s">
        <v>173</v>
      </c>
      <c r="AU253" s="174" t="s">
        <v>82</v>
      </c>
      <c r="AV253" s="12" t="s">
        <v>82</v>
      </c>
      <c r="AW253" s="12" t="s">
        <v>36</v>
      </c>
      <c r="AX253" s="12" t="s">
        <v>73</v>
      </c>
      <c r="AY253" s="174" t="s">
        <v>149</v>
      </c>
    </row>
    <row r="254" spans="2:65" s="14" customFormat="1">
      <c r="B254" s="188"/>
      <c r="D254" s="173" t="s">
        <v>173</v>
      </c>
      <c r="E254" s="189" t="s">
        <v>5</v>
      </c>
      <c r="F254" s="190" t="s">
        <v>194</v>
      </c>
      <c r="H254" s="191">
        <v>260.25799999999998</v>
      </c>
      <c r="L254" s="188"/>
      <c r="M254" s="192"/>
      <c r="N254" s="193"/>
      <c r="O254" s="193"/>
      <c r="P254" s="193"/>
      <c r="Q254" s="193"/>
      <c r="R254" s="193"/>
      <c r="S254" s="193"/>
      <c r="T254" s="194"/>
      <c r="AT254" s="189" t="s">
        <v>173</v>
      </c>
      <c r="AU254" s="189" t="s">
        <v>82</v>
      </c>
      <c r="AV254" s="14" t="s">
        <v>156</v>
      </c>
      <c r="AW254" s="14" t="s">
        <v>36</v>
      </c>
      <c r="AX254" s="14" t="s">
        <v>80</v>
      </c>
      <c r="AY254" s="189" t="s">
        <v>149</v>
      </c>
    </row>
    <row r="255" spans="2:65" s="1" customFormat="1" ht="51" customHeight="1">
      <c r="B255" s="160"/>
      <c r="C255" s="161" t="s">
        <v>302</v>
      </c>
      <c r="D255" s="161" t="s">
        <v>151</v>
      </c>
      <c r="E255" s="162" t="s">
        <v>373</v>
      </c>
      <c r="F255" s="163" t="s">
        <v>374</v>
      </c>
      <c r="G255" s="164" t="s">
        <v>268</v>
      </c>
      <c r="H255" s="165">
        <v>1821.806</v>
      </c>
      <c r="I255" s="166"/>
      <c r="J255" s="166">
        <f>ROUND(I255*H255,2)</f>
        <v>0</v>
      </c>
      <c r="K255" s="163" t="s">
        <v>155</v>
      </c>
      <c r="L255" s="39"/>
      <c r="M255" s="167" t="s">
        <v>5</v>
      </c>
      <c r="N255" s="168" t="s">
        <v>44</v>
      </c>
      <c r="O255" s="169">
        <v>4.0000000000000001E-3</v>
      </c>
      <c r="P255" s="169">
        <f>O255*H255</f>
        <v>7.2872240000000001</v>
      </c>
      <c r="Q255" s="169">
        <v>0</v>
      </c>
      <c r="R255" s="169">
        <f>Q255*H255</f>
        <v>0</v>
      </c>
      <c r="S255" s="169">
        <v>0</v>
      </c>
      <c r="T255" s="170">
        <f>S255*H255</f>
        <v>0</v>
      </c>
      <c r="AR255" s="25" t="s">
        <v>156</v>
      </c>
      <c r="AT255" s="25" t="s">
        <v>151</v>
      </c>
      <c r="AU255" s="25" t="s">
        <v>82</v>
      </c>
      <c r="AY255" s="25" t="s">
        <v>149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25" t="s">
        <v>80</v>
      </c>
      <c r="BK255" s="171">
        <f>ROUND(I255*H255,2)</f>
        <v>0</v>
      </c>
      <c r="BL255" s="25" t="s">
        <v>156</v>
      </c>
      <c r="BM255" s="25" t="s">
        <v>1281</v>
      </c>
    </row>
    <row r="256" spans="2:65" s="13" customFormat="1">
      <c r="B256" s="182"/>
      <c r="D256" s="173" t="s">
        <v>173</v>
      </c>
      <c r="E256" s="183" t="s">
        <v>5</v>
      </c>
      <c r="F256" s="184" t="s">
        <v>376</v>
      </c>
      <c r="H256" s="183" t="s">
        <v>5</v>
      </c>
      <c r="L256" s="182"/>
      <c r="M256" s="185"/>
      <c r="N256" s="186"/>
      <c r="O256" s="186"/>
      <c r="P256" s="186"/>
      <c r="Q256" s="186"/>
      <c r="R256" s="186"/>
      <c r="S256" s="186"/>
      <c r="T256" s="187"/>
      <c r="AT256" s="183" t="s">
        <v>173</v>
      </c>
      <c r="AU256" s="183" t="s">
        <v>82</v>
      </c>
      <c r="AV256" s="13" t="s">
        <v>80</v>
      </c>
      <c r="AW256" s="13" t="s">
        <v>36</v>
      </c>
      <c r="AX256" s="13" t="s">
        <v>73</v>
      </c>
      <c r="AY256" s="183" t="s">
        <v>149</v>
      </c>
    </row>
    <row r="257" spans="2:65" s="12" customFormat="1">
      <c r="B257" s="172"/>
      <c r="D257" s="173" t="s">
        <v>173</v>
      </c>
      <c r="E257" s="174" t="s">
        <v>5</v>
      </c>
      <c r="F257" s="175" t="s">
        <v>1282</v>
      </c>
      <c r="H257" s="176">
        <v>1599.164</v>
      </c>
      <c r="L257" s="172"/>
      <c r="M257" s="177"/>
      <c r="N257" s="178"/>
      <c r="O257" s="178"/>
      <c r="P257" s="178"/>
      <c r="Q257" s="178"/>
      <c r="R257" s="178"/>
      <c r="S257" s="178"/>
      <c r="T257" s="179"/>
      <c r="AT257" s="174" t="s">
        <v>173</v>
      </c>
      <c r="AU257" s="174" t="s">
        <v>82</v>
      </c>
      <c r="AV257" s="12" t="s">
        <v>82</v>
      </c>
      <c r="AW257" s="12" t="s">
        <v>36</v>
      </c>
      <c r="AX257" s="12" t="s">
        <v>73</v>
      </c>
      <c r="AY257" s="174" t="s">
        <v>149</v>
      </c>
    </row>
    <row r="258" spans="2:65" s="12" customFormat="1">
      <c r="B258" s="172"/>
      <c r="D258" s="173" t="s">
        <v>173</v>
      </c>
      <c r="E258" s="174" t="s">
        <v>5</v>
      </c>
      <c r="F258" s="175" t="s">
        <v>1283</v>
      </c>
      <c r="H258" s="176">
        <v>222.642</v>
      </c>
      <c r="L258" s="172"/>
      <c r="M258" s="177"/>
      <c r="N258" s="178"/>
      <c r="O258" s="178"/>
      <c r="P258" s="178"/>
      <c r="Q258" s="178"/>
      <c r="R258" s="178"/>
      <c r="S258" s="178"/>
      <c r="T258" s="179"/>
      <c r="AT258" s="174" t="s">
        <v>173</v>
      </c>
      <c r="AU258" s="174" t="s">
        <v>82</v>
      </c>
      <c r="AV258" s="12" t="s">
        <v>82</v>
      </c>
      <c r="AW258" s="12" t="s">
        <v>36</v>
      </c>
      <c r="AX258" s="12" t="s">
        <v>73</v>
      </c>
      <c r="AY258" s="174" t="s">
        <v>149</v>
      </c>
    </row>
    <row r="259" spans="2:65" s="14" customFormat="1">
      <c r="B259" s="188"/>
      <c r="D259" s="173" t="s">
        <v>173</v>
      </c>
      <c r="E259" s="189" t="s">
        <v>5</v>
      </c>
      <c r="F259" s="190" t="s">
        <v>194</v>
      </c>
      <c r="H259" s="191">
        <v>1821.806</v>
      </c>
      <c r="L259" s="188"/>
      <c r="M259" s="192"/>
      <c r="N259" s="193"/>
      <c r="O259" s="193"/>
      <c r="P259" s="193"/>
      <c r="Q259" s="193"/>
      <c r="R259" s="193"/>
      <c r="S259" s="193"/>
      <c r="T259" s="194"/>
      <c r="AT259" s="189" t="s">
        <v>173</v>
      </c>
      <c r="AU259" s="189" t="s">
        <v>82</v>
      </c>
      <c r="AV259" s="14" t="s">
        <v>156</v>
      </c>
      <c r="AW259" s="14" t="s">
        <v>36</v>
      </c>
      <c r="AX259" s="14" t="s">
        <v>80</v>
      </c>
      <c r="AY259" s="189" t="s">
        <v>149</v>
      </c>
    </row>
    <row r="260" spans="2:65" s="1" customFormat="1" ht="38.25" customHeight="1">
      <c r="B260" s="160"/>
      <c r="C260" s="161" t="s">
        <v>311</v>
      </c>
      <c r="D260" s="161" t="s">
        <v>151</v>
      </c>
      <c r="E260" s="162" t="s">
        <v>380</v>
      </c>
      <c r="F260" s="163" t="s">
        <v>381</v>
      </c>
      <c r="G260" s="164" t="s">
        <v>268</v>
      </c>
      <c r="H260" s="165">
        <v>33.368000000000002</v>
      </c>
      <c r="I260" s="166"/>
      <c r="J260" s="166">
        <f>ROUND(I260*H260,2)</f>
        <v>0</v>
      </c>
      <c r="K260" s="163" t="s">
        <v>155</v>
      </c>
      <c r="L260" s="39"/>
      <c r="M260" s="167" t="s">
        <v>5</v>
      </c>
      <c r="N260" s="168" t="s">
        <v>44</v>
      </c>
      <c r="O260" s="169">
        <v>0.106</v>
      </c>
      <c r="P260" s="169">
        <f>O260*H260</f>
        <v>3.5370080000000002</v>
      </c>
      <c r="Q260" s="169">
        <v>0</v>
      </c>
      <c r="R260" s="169">
        <f>Q260*H260</f>
        <v>0</v>
      </c>
      <c r="S260" s="169">
        <v>0</v>
      </c>
      <c r="T260" s="170">
        <f>S260*H260</f>
        <v>0</v>
      </c>
      <c r="AR260" s="25" t="s">
        <v>156</v>
      </c>
      <c r="AT260" s="25" t="s">
        <v>151</v>
      </c>
      <c r="AU260" s="25" t="s">
        <v>82</v>
      </c>
      <c r="AY260" s="25" t="s">
        <v>149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25" t="s">
        <v>80</v>
      </c>
      <c r="BK260" s="171">
        <f>ROUND(I260*H260,2)</f>
        <v>0</v>
      </c>
      <c r="BL260" s="25" t="s">
        <v>156</v>
      </c>
      <c r="BM260" s="25" t="s">
        <v>1284</v>
      </c>
    </row>
    <row r="261" spans="2:65" s="13" customFormat="1">
      <c r="B261" s="182"/>
      <c r="D261" s="173" t="s">
        <v>173</v>
      </c>
      <c r="E261" s="183" t="s">
        <v>5</v>
      </c>
      <c r="F261" s="184" t="s">
        <v>368</v>
      </c>
      <c r="H261" s="183" t="s">
        <v>5</v>
      </c>
      <c r="L261" s="182"/>
      <c r="M261" s="185"/>
      <c r="N261" s="186"/>
      <c r="O261" s="186"/>
      <c r="P261" s="186"/>
      <c r="Q261" s="186"/>
      <c r="R261" s="186"/>
      <c r="S261" s="186"/>
      <c r="T261" s="187"/>
      <c r="AT261" s="183" t="s">
        <v>173</v>
      </c>
      <c r="AU261" s="183" t="s">
        <v>82</v>
      </c>
      <c r="AV261" s="13" t="s">
        <v>80</v>
      </c>
      <c r="AW261" s="13" t="s">
        <v>36</v>
      </c>
      <c r="AX261" s="13" t="s">
        <v>73</v>
      </c>
      <c r="AY261" s="183" t="s">
        <v>149</v>
      </c>
    </row>
    <row r="262" spans="2:65" s="12" customFormat="1">
      <c r="B262" s="172"/>
      <c r="D262" s="173" t="s">
        <v>173</v>
      </c>
      <c r="E262" s="174" t="s">
        <v>5</v>
      </c>
      <c r="F262" s="175" t="s">
        <v>1285</v>
      </c>
      <c r="H262" s="176">
        <v>29.834</v>
      </c>
      <c r="L262" s="172"/>
      <c r="M262" s="177"/>
      <c r="N262" s="178"/>
      <c r="O262" s="178"/>
      <c r="P262" s="178"/>
      <c r="Q262" s="178"/>
      <c r="R262" s="178"/>
      <c r="S262" s="178"/>
      <c r="T262" s="179"/>
      <c r="AT262" s="174" t="s">
        <v>173</v>
      </c>
      <c r="AU262" s="174" t="s">
        <v>82</v>
      </c>
      <c r="AV262" s="12" t="s">
        <v>82</v>
      </c>
      <c r="AW262" s="12" t="s">
        <v>36</v>
      </c>
      <c r="AX262" s="12" t="s">
        <v>73</v>
      </c>
      <c r="AY262" s="174" t="s">
        <v>149</v>
      </c>
    </row>
    <row r="263" spans="2:65" s="12" customFormat="1">
      <c r="B263" s="172"/>
      <c r="D263" s="173" t="s">
        <v>173</v>
      </c>
      <c r="E263" s="174" t="s">
        <v>5</v>
      </c>
      <c r="F263" s="175" t="s">
        <v>1286</v>
      </c>
      <c r="H263" s="176">
        <v>3.5339999999999998</v>
      </c>
      <c r="L263" s="172"/>
      <c r="M263" s="177"/>
      <c r="N263" s="178"/>
      <c r="O263" s="178"/>
      <c r="P263" s="178"/>
      <c r="Q263" s="178"/>
      <c r="R263" s="178"/>
      <c r="S263" s="178"/>
      <c r="T263" s="179"/>
      <c r="AT263" s="174" t="s">
        <v>173</v>
      </c>
      <c r="AU263" s="174" t="s">
        <v>82</v>
      </c>
      <c r="AV263" s="12" t="s">
        <v>82</v>
      </c>
      <c r="AW263" s="12" t="s">
        <v>36</v>
      </c>
      <c r="AX263" s="12" t="s">
        <v>73</v>
      </c>
      <c r="AY263" s="174" t="s">
        <v>149</v>
      </c>
    </row>
    <row r="264" spans="2:65" s="14" customFormat="1">
      <c r="B264" s="188"/>
      <c r="D264" s="173" t="s">
        <v>173</v>
      </c>
      <c r="E264" s="189" t="s">
        <v>5</v>
      </c>
      <c r="F264" s="190" t="s">
        <v>194</v>
      </c>
      <c r="H264" s="191">
        <v>33.368000000000002</v>
      </c>
      <c r="L264" s="188"/>
      <c r="M264" s="192"/>
      <c r="N264" s="193"/>
      <c r="O264" s="193"/>
      <c r="P264" s="193"/>
      <c r="Q264" s="193"/>
      <c r="R264" s="193"/>
      <c r="S264" s="193"/>
      <c r="T264" s="194"/>
      <c r="AT264" s="189" t="s">
        <v>173</v>
      </c>
      <c r="AU264" s="189" t="s">
        <v>82</v>
      </c>
      <c r="AV264" s="14" t="s">
        <v>156</v>
      </c>
      <c r="AW264" s="14" t="s">
        <v>36</v>
      </c>
      <c r="AX264" s="14" t="s">
        <v>80</v>
      </c>
      <c r="AY264" s="189" t="s">
        <v>149</v>
      </c>
    </row>
    <row r="265" spans="2:65" s="1" customFormat="1" ht="51" customHeight="1">
      <c r="B265" s="160"/>
      <c r="C265" s="161" t="s">
        <v>316</v>
      </c>
      <c r="D265" s="161" t="s">
        <v>151</v>
      </c>
      <c r="E265" s="162" t="s">
        <v>386</v>
      </c>
      <c r="F265" s="163" t="s">
        <v>387</v>
      </c>
      <c r="G265" s="164" t="s">
        <v>268</v>
      </c>
      <c r="H265" s="165">
        <v>233.57599999999999</v>
      </c>
      <c r="I265" s="166"/>
      <c r="J265" s="166">
        <f>ROUND(I265*H265,2)</f>
        <v>0</v>
      </c>
      <c r="K265" s="163" t="s">
        <v>155</v>
      </c>
      <c r="L265" s="39"/>
      <c r="M265" s="167" t="s">
        <v>5</v>
      </c>
      <c r="N265" s="168" t="s">
        <v>44</v>
      </c>
      <c r="O265" s="169">
        <v>5.0000000000000001E-3</v>
      </c>
      <c r="P265" s="169">
        <f>O265*H265</f>
        <v>1.16788</v>
      </c>
      <c r="Q265" s="169">
        <v>0</v>
      </c>
      <c r="R265" s="169">
        <f>Q265*H265</f>
        <v>0</v>
      </c>
      <c r="S265" s="169">
        <v>0</v>
      </c>
      <c r="T265" s="170">
        <f>S265*H265</f>
        <v>0</v>
      </c>
      <c r="AR265" s="25" t="s">
        <v>156</v>
      </c>
      <c r="AT265" s="25" t="s">
        <v>151</v>
      </c>
      <c r="AU265" s="25" t="s">
        <v>82</v>
      </c>
      <c r="AY265" s="25" t="s">
        <v>149</v>
      </c>
      <c r="BE265" s="171">
        <f>IF(N265="základní",J265,0)</f>
        <v>0</v>
      </c>
      <c r="BF265" s="171">
        <f>IF(N265="snížená",J265,0)</f>
        <v>0</v>
      </c>
      <c r="BG265" s="171">
        <f>IF(N265="zákl. přenesená",J265,0)</f>
        <v>0</v>
      </c>
      <c r="BH265" s="171">
        <f>IF(N265="sníž. přenesená",J265,0)</f>
        <v>0</v>
      </c>
      <c r="BI265" s="171">
        <f>IF(N265="nulová",J265,0)</f>
        <v>0</v>
      </c>
      <c r="BJ265" s="25" t="s">
        <v>80</v>
      </c>
      <c r="BK265" s="171">
        <f>ROUND(I265*H265,2)</f>
        <v>0</v>
      </c>
      <c r="BL265" s="25" t="s">
        <v>156</v>
      </c>
      <c r="BM265" s="25" t="s">
        <v>1287</v>
      </c>
    </row>
    <row r="266" spans="2:65" s="13" customFormat="1">
      <c r="B266" s="182"/>
      <c r="D266" s="173" t="s">
        <v>173</v>
      </c>
      <c r="E266" s="183" t="s">
        <v>5</v>
      </c>
      <c r="F266" s="184" t="s">
        <v>376</v>
      </c>
      <c r="H266" s="183" t="s">
        <v>5</v>
      </c>
      <c r="L266" s="182"/>
      <c r="M266" s="185"/>
      <c r="N266" s="186"/>
      <c r="O266" s="186"/>
      <c r="P266" s="186"/>
      <c r="Q266" s="186"/>
      <c r="R266" s="186"/>
      <c r="S266" s="186"/>
      <c r="T266" s="187"/>
      <c r="AT266" s="183" t="s">
        <v>173</v>
      </c>
      <c r="AU266" s="183" t="s">
        <v>82</v>
      </c>
      <c r="AV266" s="13" t="s">
        <v>80</v>
      </c>
      <c r="AW266" s="13" t="s">
        <v>36</v>
      </c>
      <c r="AX266" s="13" t="s">
        <v>73</v>
      </c>
      <c r="AY266" s="183" t="s">
        <v>149</v>
      </c>
    </row>
    <row r="267" spans="2:65" s="12" customFormat="1">
      <c r="B267" s="172"/>
      <c r="D267" s="173" t="s">
        <v>173</v>
      </c>
      <c r="E267" s="174" t="s">
        <v>5</v>
      </c>
      <c r="F267" s="175" t="s">
        <v>1288</v>
      </c>
      <c r="H267" s="176">
        <v>208.83799999999999</v>
      </c>
      <c r="L267" s="172"/>
      <c r="M267" s="177"/>
      <c r="N267" s="178"/>
      <c r="O267" s="178"/>
      <c r="P267" s="178"/>
      <c r="Q267" s="178"/>
      <c r="R267" s="178"/>
      <c r="S267" s="178"/>
      <c r="T267" s="179"/>
      <c r="AT267" s="174" t="s">
        <v>173</v>
      </c>
      <c r="AU267" s="174" t="s">
        <v>82</v>
      </c>
      <c r="AV267" s="12" t="s">
        <v>82</v>
      </c>
      <c r="AW267" s="12" t="s">
        <v>36</v>
      </c>
      <c r="AX267" s="12" t="s">
        <v>73</v>
      </c>
      <c r="AY267" s="174" t="s">
        <v>149</v>
      </c>
    </row>
    <row r="268" spans="2:65" s="12" customFormat="1">
      <c r="B268" s="172"/>
      <c r="D268" s="173" t="s">
        <v>173</v>
      </c>
      <c r="E268" s="174" t="s">
        <v>5</v>
      </c>
      <c r="F268" s="175" t="s">
        <v>1289</v>
      </c>
      <c r="H268" s="176">
        <v>24.738</v>
      </c>
      <c r="L268" s="172"/>
      <c r="M268" s="177"/>
      <c r="N268" s="178"/>
      <c r="O268" s="178"/>
      <c r="P268" s="178"/>
      <c r="Q268" s="178"/>
      <c r="R268" s="178"/>
      <c r="S268" s="178"/>
      <c r="T268" s="179"/>
      <c r="AT268" s="174" t="s">
        <v>173</v>
      </c>
      <c r="AU268" s="174" t="s">
        <v>82</v>
      </c>
      <c r="AV268" s="12" t="s">
        <v>82</v>
      </c>
      <c r="AW268" s="12" t="s">
        <v>36</v>
      </c>
      <c r="AX268" s="12" t="s">
        <v>73</v>
      </c>
      <c r="AY268" s="174" t="s">
        <v>149</v>
      </c>
    </row>
    <row r="269" spans="2:65" s="14" customFormat="1">
      <c r="B269" s="188"/>
      <c r="D269" s="173" t="s">
        <v>173</v>
      </c>
      <c r="E269" s="189" t="s">
        <v>5</v>
      </c>
      <c r="F269" s="190" t="s">
        <v>194</v>
      </c>
      <c r="H269" s="191">
        <v>233.57599999999999</v>
      </c>
      <c r="L269" s="188"/>
      <c r="M269" s="192"/>
      <c r="N269" s="193"/>
      <c r="O269" s="193"/>
      <c r="P269" s="193"/>
      <c r="Q269" s="193"/>
      <c r="R269" s="193"/>
      <c r="S269" s="193"/>
      <c r="T269" s="194"/>
      <c r="AT269" s="189" t="s">
        <v>173</v>
      </c>
      <c r="AU269" s="189" t="s">
        <v>82</v>
      </c>
      <c r="AV269" s="14" t="s">
        <v>156</v>
      </c>
      <c r="AW269" s="14" t="s">
        <v>36</v>
      </c>
      <c r="AX269" s="14" t="s">
        <v>80</v>
      </c>
      <c r="AY269" s="189" t="s">
        <v>149</v>
      </c>
    </row>
    <row r="270" spans="2:65" s="1" customFormat="1" ht="25.5" customHeight="1">
      <c r="B270" s="160"/>
      <c r="C270" s="161" t="s">
        <v>325</v>
      </c>
      <c r="D270" s="161" t="s">
        <v>151</v>
      </c>
      <c r="E270" s="162" t="s">
        <v>392</v>
      </c>
      <c r="F270" s="163" t="s">
        <v>393</v>
      </c>
      <c r="G270" s="164" t="s">
        <v>268</v>
      </c>
      <c r="H270" s="165">
        <v>40.049999999999997</v>
      </c>
      <c r="I270" s="166"/>
      <c r="J270" s="166">
        <f>ROUND(I270*H270,2)</f>
        <v>0</v>
      </c>
      <c r="K270" s="163" t="s">
        <v>155</v>
      </c>
      <c r="L270" s="39"/>
      <c r="M270" s="167" t="s">
        <v>5</v>
      </c>
      <c r="N270" s="168" t="s">
        <v>44</v>
      </c>
      <c r="O270" s="169">
        <v>9.7000000000000003E-2</v>
      </c>
      <c r="P270" s="169">
        <f>O270*H270</f>
        <v>3.8848499999999997</v>
      </c>
      <c r="Q270" s="169">
        <v>0</v>
      </c>
      <c r="R270" s="169">
        <f>Q270*H270</f>
        <v>0</v>
      </c>
      <c r="S270" s="169">
        <v>0</v>
      </c>
      <c r="T270" s="170">
        <f>S270*H270</f>
        <v>0</v>
      </c>
      <c r="AR270" s="25" t="s">
        <v>156</v>
      </c>
      <c r="AT270" s="25" t="s">
        <v>151</v>
      </c>
      <c r="AU270" s="25" t="s">
        <v>82</v>
      </c>
      <c r="AY270" s="25" t="s">
        <v>149</v>
      </c>
      <c r="BE270" s="171">
        <f>IF(N270="základní",J270,0)</f>
        <v>0</v>
      </c>
      <c r="BF270" s="171">
        <f>IF(N270="snížená",J270,0)</f>
        <v>0</v>
      </c>
      <c r="BG270" s="171">
        <f>IF(N270="zákl. přenesená",J270,0)</f>
        <v>0</v>
      </c>
      <c r="BH270" s="171">
        <f>IF(N270="sníž. přenesená",J270,0)</f>
        <v>0</v>
      </c>
      <c r="BI270" s="171">
        <f>IF(N270="nulová",J270,0)</f>
        <v>0</v>
      </c>
      <c r="BJ270" s="25" t="s">
        <v>80</v>
      </c>
      <c r="BK270" s="171">
        <f>ROUND(I270*H270,2)</f>
        <v>0</v>
      </c>
      <c r="BL270" s="25" t="s">
        <v>156</v>
      </c>
      <c r="BM270" s="25" t="s">
        <v>1290</v>
      </c>
    </row>
    <row r="271" spans="2:65" s="13" customFormat="1">
      <c r="B271" s="182"/>
      <c r="D271" s="173" t="s">
        <v>173</v>
      </c>
      <c r="E271" s="183" t="s">
        <v>5</v>
      </c>
      <c r="F271" s="184" t="s">
        <v>395</v>
      </c>
      <c r="H271" s="183" t="s">
        <v>5</v>
      </c>
      <c r="L271" s="182"/>
      <c r="M271" s="185"/>
      <c r="N271" s="186"/>
      <c r="O271" s="186"/>
      <c r="P271" s="186"/>
      <c r="Q271" s="186"/>
      <c r="R271" s="186"/>
      <c r="S271" s="186"/>
      <c r="T271" s="187"/>
      <c r="AT271" s="183" t="s">
        <v>173</v>
      </c>
      <c r="AU271" s="183" t="s">
        <v>82</v>
      </c>
      <c r="AV271" s="13" t="s">
        <v>80</v>
      </c>
      <c r="AW271" s="13" t="s">
        <v>36</v>
      </c>
      <c r="AX271" s="13" t="s">
        <v>73</v>
      </c>
      <c r="AY271" s="183" t="s">
        <v>149</v>
      </c>
    </row>
    <row r="272" spans="2:65" s="12" customFormat="1">
      <c r="B272" s="172"/>
      <c r="D272" s="173" t="s">
        <v>173</v>
      </c>
      <c r="E272" s="174" t="s">
        <v>5</v>
      </c>
      <c r="F272" s="175" t="s">
        <v>1291</v>
      </c>
      <c r="H272" s="176">
        <v>40.049999999999997</v>
      </c>
      <c r="L272" s="172"/>
      <c r="M272" s="177"/>
      <c r="N272" s="178"/>
      <c r="O272" s="178"/>
      <c r="P272" s="178"/>
      <c r="Q272" s="178"/>
      <c r="R272" s="178"/>
      <c r="S272" s="178"/>
      <c r="T272" s="179"/>
      <c r="AT272" s="174" t="s">
        <v>173</v>
      </c>
      <c r="AU272" s="174" t="s">
        <v>82</v>
      </c>
      <c r="AV272" s="12" t="s">
        <v>82</v>
      </c>
      <c r="AW272" s="12" t="s">
        <v>36</v>
      </c>
      <c r="AX272" s="12" t="s">
        <v>80</v>
      </c>
      <c r="AY272" s="174" t="s">
        <v>149</v>
      </c>
    </row>
    <row r="273" spans="2:65" s="1" customFormat="1" ht="25.5" customHeight="1">
      <c r="B273" s="160"/>
      <c r="C273" s="161" t="s">
        <v>331</v>
      </c>
      <c r="D273" s="161" t="s">
        <v>151</v>
      </c>
      <c r="E273" s="162" t="s">
        <v>398</v>
      </c>
      <c r="F273" s="163" t="s">
        <v>399</v>
      </c>
      <c r="G273" s="164" t="s">
        <v>400</v>
      </c>
      <c r="H273" s="165">
        <v>557.89</v>
      </c>
      <c r="I273" s="166"/>
      <c r="J273" s="166">
        <f>ROUND(I273*H273,2)</f>
        <v>0</v>
      </c>
      <c r="K273" s="163" t="s">
        <v>155</v>
      </c>
      <c r="L273" s="39"/>
      <c r="M273" s="167" t="s">
        <v>5</v>
      </c>
      <c r="N273" s="168" t="s">
        <v>44</v>
      </c>
      <c r="O273" s="169">
        <v>0</v>
      </c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AR273" s="25" t="s">
        <v>156</v>
      </c>
      <c r="AT273" s="25" t="s">
        <v>151</v>
      </c>
      <c r="AU273" s="25" t="s">
        <v>82</v>
      </c>
      <c r="AY273" s="25" t="s">
        <v>149</v>
      </c>
      <c r="BE273" s="171">
        <f>IF(N273="základní",J273,0)</f>
        <v>0</v>
      </c>
      <c r="BF273" s="171">
        <f>IF(N273="snížená",J273,0)</f>
        <v>0</v>
      </c>
      <c r="BG273" s="171">
        <f>IF(N273="zákl. přenesená",J273,0)</f>
        <v>0</v>
      </c>
      <c r="BH273" s="171">
        <f>IF(N273="sníž. přenesená",J273,0)</f>
        <v>0</v>
      </c>
      <c r="BI273" s="171">
        <f>IF(N273="nulová",J273,0)</f>
        <v>0</v>
      </c>
      <c r="BJ273" s="25" t="s">
        <v>80</v>
      </c>
      <c r="BK273" s="171">
        <f>ROUND(I273*H273,2)</f>
        <v>0</v>
      </c>
      <c r="BL273" s="25" t="s">
        <v>156</v>
      </c>
      <c r="BM273" s="25" t="s">
        <v>1292</v>
      </c>
    </row>
    <row r="274" spans="2:65" s="1" customFormat="1" ht="27">
      <c r="B274" s="39"/>
      <c r="D274" s="173" t="s">
        <v>179</v>
      </c>
      <c r="F274" s="180" t="s">
        <v>402</v>
      </c>
      <c r="L274" s="39"/>
      <c r="M274" s="181"/>
      <c r="N274" s="40"/>
      <c r="O274" s="40"/>
      <c r="P274" s="40"/>
      <c r="Q274" s="40"/>
      <c r="R274" s="40"/>
      <c r="S274" s="40"/>
      <c r="T274" s="68"/>
      <c r="AT274" s="25" t="s">
        <v>179</v>
      </c>
      <c r="AU274" s="25" t="s">
        <v>82</v>
      </c>
    </row>
    <row r="275" spans="2:65" s="12" customFormat="1">
      <c r="B275" s="172"/>
      <c r="D275" s="173" t="s">
        <v>173</v>
      </c>
      <c r="E275" s="174" t="s">
        <v>5</v>
      </c>
      <c r="F275" s="175" t="s">
        <v>1293</v>
      </c>
      <c r="H275" s="176">
        <v>434.05900000000003</v>
      </c>
      <c r="L275" s="172"/>
      <c r="M275" s="177"/>
      <c r="N275" s="178"/>
      <c r="O275" s="178"/>
      <c r="P275" s="178"/>
      <c r="Q275" s="178"/>
      <c r="R275" s="178"/>
      <c r="S275" s="178"/>
      <c r="T275" s="179"/>
      <c r="AT275" s="174" t="s">
        <v>173</v>
      </c>
      <c r="AU275" s="174" t="s">
        <v>82</v>
      </c>
      <c r="AV275" s="12" t="s">
        <v>82</v>
      </c>
      <c r="AW275" s="12" t="s">
        <v>36</v>
      </c>
      <c r="AX275" s="12" t="s">
        <v>73</v>
      </c>
      <c r="AY275" s="174" t="s">
        <v>149</v>
      </c>
    </row>
    <row r="276" spans="2:65" s="12" customFormat="1">
      <c r="B276" s="172"/>
      <c r="D276" s="173" t="s">
        <v>173</v>
      </c>
      <c r="E276" s="174" t="s">
        <v>5</v>
      </c>
      <c r="F276" s="175" t="s">
        <v>1294</v>
      </c>
      <c r="H276" s="176">
        <v>60.430999999999997</v>
      </c>
      <c r="L276" s="172"/>
      <c r="M276" s="177"/>
      <c r="N276" s="178"/>
      <c r="O276" s="178"/>
      <c r="P276" s="178"/>
      <c r="Q276" s="178"/>
      <c r="R276" s="178"/>
      <c r="S276" s="178"/>
      <c r="T276" s="179"/>
      <c r="AT276" s="174" t="s">
        <v>173</v>
      </c>
      <c r="AU276" s="174" t="s">
        <v>82</v>
      </c>
      <c r="AV276" s="12" t="s">
        <v>82</v>
      </c>
      <c r="AW276" s="12" t="s">
        <v>36</v>
      </c>
      <c r="AX276" s="12" t="s">
        <v>73</v>
      </c>
      <c r="AY276" s="174" t="s">
        <v>149</v>
      </c>
    </row>
    <row r="277" spans="2:65" s="15" customFormat="1">
      <c r="B277" s="195"/>
      <c r="D277" s="173" t="s">
        <v>173</v>
      </c>
      <c r="E277" s="196" t="s">
        <v>5</v>
      </c>
      <c r="F277" s="197" t="s">
        <v>284</v>
      </c>
      <c r="H277" s="198">
        <v>494.49</v>
      </c>
      <c r="L277" s="195"/>
      <c r="M277" s="199"/>
      <c r="N277" s="200"/>
      <c r="O277" s="200"/>
      <c r="P277" s="200"/>
      <c r="Q277" s="200"/>
      <c r="R277" s="200"/>
      <c r="S277" s="200"/>
      <c r="T277" s="201"/>
      <c r="AT277" s="196" t="s">
        <v>173</v>
      </c>
      <c r="AU277" s="196" t="s">
        <v>82</v>
      </c>
      <c r="AV277" s="15" t="s">
        <v>161</v>
      </c>
      <c r="AW277" s="15" t="s">
        <v>36</v>
      </c>
      <c r="AX277" s="15" t="s">
        <v>73</v>
      </c>
      <c r="AY277" s="196" t="s">
        <v>149</v>
      </c>
    </row>
    <row r="278" spans="2:65" s="12" customFormat="1">
      <c r="B278" s="172"/>
      <c r="D278" s="173" t="s">
        <v>173</v>
      </c>
      <c r="E278" s="174" t="s">
        <v>5</v>
      </c>
      <c r="F278" s="175" t="s">
        <v>1295</v>
      </c>
      <c r="H278" s="176">
        <v>56.685000000000002</v>
      </c>
      <c r="L278" s="172"/>
      <c r="M278" s="177"/>
      <c r="N278" s="178"/>
      <c r="O278" s="178"/>
      <c r="P278" s="178"/>
      <c r="Q278" s="178"/>
      <c r="R278" s="178"/>
      <c r="S278" s="178"/>
      <c r="T278" s="179"/>
      <c r="AT278" s="174" t="s">
        <v>173</v>
      </c>
      <c r="AU278" s="174" t="s">
        <v>82</v>
      </c>
      <c r="AV278" s="12" t="s">
        <v>82</v>
      </c>
      <c r="AW278" s="12" t="s">
        <v>36</v>
      </c>
      <c r="AX278" s="12" t="s">
        <v>73</v>
      </c>
      <c r="AY278" s="174" t="s">
        <v>149</v>
      </c>
    </row>
    <row r="279" spans="2:65" s="12" customFormat="1">
      <c r="B279" s="172"/>
      <c r="D279" s="173" t="s">
        <v>173</v>
      </c>
      <c r="E279" s="174" t="s">
        <v>5</v>
      </c>
      <c r="F279" s="175" t="s">
        <v>1296</v>
      </c>
      <c r="H279" s="176">
        <v>6.7149999999999999</v>
      </c>
      <c r="L279" s="172"/>
      <c r="M279" s="177"/>
      <c r="N279" s="178"/>
      <c r="O279" s="178"/>
      <c r="P279" s="178"/>
      <c r="Q279" s="178"/>
      <c r="R279" s="178"/>
      <c r="S279" s="178"/>
      <c r="T279" s="179"/>
      <c r="AT279" s="174" t="s">
        <v>173</v>
      </c>
      <c r="AU279" s="174" t="s">
        <v>82</v>
      </c>
      <c r="AV279" s="12" t="s">
        <v>82</v>
      </c>
      <c r="AW279" s="12" t="s">
        <v>36</v>
      </c>
      <c r="AX279" s="12" t="s">
        <v>73</v>
      </c>
      <c r="AY279" s="174" t="s">
        <v>149</v>
      </c>
    </row>
    <row r="280" spans="2:65" s="15" customFormat="1">
      <c r="B280" s="195"/>
      <c r="D280" s="173" t="s">
        <v>173</v>
      </c>
      <c r="E280" s="196" t="s">
        <v>5</v>
      </c>
      <c r="F280" s="197" t="s">
        <v>284</v>
      </c>
      <c r="H280" s="198">
        <v>63.4</v>
      </c>
      <c r="L280" s="195"/>
      <c r="M280" s="199"/>
      <c r="N280" s="200"/>
      <c r="O280" s="200"/>
      <c r="P280" s="200"/>
      <c r="Q280" s="200"/>
      <c r="R280" s="200"/>
      <c r="S280" s="200"/>
      <c r="T280" s="201"/>
      <c r="AT280" s="196" t="s">
        <v>173</v>
      </c>
      <c r="AU280" s="196" t="s">
        <v>82</v>
      </c>
      <c r="AV280" s="15" t="s">
        <v>161</v>
      </c>
      <c r="AW280" s="15" t="s">
        <v>36</v>
      </c>
      <c r="AX280" s="15" t="s">
        <v>73</v>
      </c>
      <c r="AY280" s="196" t="s">
        <v>149</v>
      </c>
    </row>
    <row r="281" spans="2:65" s="14" customFormat="1">
      <c r="B281" s="188"/>
      <c r="D281" s="173" t="s">
        <v>173</v>
      </c>
      <c r="E281" s="189" t="s">
        <v>5</v>
      </c>
      <c r="F281" s="190" t="s">
        <v>194</v>
      </c>
      <c r="H281" s="191">
        <v>557.89</v>
      </c>
      <c r="L281" s="188"/>
      <c r="M281" s="192"/>
      <c r="N281" s="193"/>
      <c r="O281" s="193"/>
      <c r="P281" s="193"/>
      <c r="Q281" s="193"/>
      <c r="R281" s="193"/>
      <c r="S281" s="193"/>
      <c r="T281" s="194"/>
      <c r="AT281" s="189" t="s">
        <v>173</v>
      </c>
      <c r="AU281" s="189" t="s">
        <v>82</v>
      </c>
      <c r="AV281" s="14" t="s">
        <v>156</v>
      </c>
      <c r="AW281" s="14" t="s">
        <v>36</v>
      </c>
      <c r="AX281" s="14" t="s">
        <v>80</v>
      </c>
      <c r="AY281" s="189" t="s">
        <v>149</v>
      </c>
    </row>
    <row r="282" spans="2:65" s="1" customFormat="1" ht="25.5" customHeight="1">
      <c r="B282" s="160"/>
      <c r="C282" s="161" t="s">
        <v>336</v>
      </c>
      <c r="D282" s="161" t="s">
        <v>151</v>
      </c>
      <c r="E282" s="162" t="s">
        <v>408</v>
      </c>
      <c r="F282" s="163" t="s">
        <v>409</v>
      </c>
      <c r="G282" s="164" t="s">
        <v>268</v>
      </c>
      <c r="H282" s="165">
        <v>195.55</v>
      </c>
      <c r="I282" s="166"/>
      <c r="J282" s="166">
        <f>ROUND(I282*H282,2)</f>
        <v>0</v>
      </c>
      <c r="K282" s="163" t="s">
        <v>155</v>
      </c>
      <c r="L282" s="39"/>
      <c r="M282" s="167" t="s">
        <v>5</v>
      </c>
      <c r="N282" s="168" t="s">
        <v>44</v>
      </c>
      <c r="O282" s="169">
        <v>0.29899999999999999</v>
      </c>
      <c r="P282" s="169">
        <f>O282*H282</f>
        <v>58.469450000000002</v>
      </c>
      <c r="Q282" s="169">
        <v>0</v>
      </c>
      <c r="R282" s="169">
        <f>Q282*H282</f>
        <v>0</v>
      </c>
      <c r="S282" s="169">
        <v>0</v>
      </c>
      <c r="T282" s="170">
        <f>S282*H282</f>
        <v>0</v>
      </c>
      <c r="AR282" s="25" t="s">
        <v>156</v>
      </c>
      <c r="AT282" s="25" t="s">
        <v>151</v>
      </c>
      <c r="AU282" s="25" t="s">
        <v>82</v>
      </c>
      <c r="AY282" s="25" t="s">
        <v>149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25" t="s">
        <v>80</v>
      </c>
      <c r="BK282" s="171">
        <f>ROUND(I282*H282,2)</f>
        <v>0</v>
      </c>
      <c r="BL282" s="25" t="s">
        <v>156</v>
      </c>
      <c r="BM282" s="25" t="s">
        <v>1297</v>
      </c>
    </row>
    <row r="283" spans="2:65" s="13" customFormat="1">
      <c r="B283" s="182"/>
      <c r="D283" s="173" t="s">
        <v>173</v>
      </c>
      <c r="E283" s="183" t="s">
        <v>5</v>
      </c>
      <c r="F283" s="184" t="s">
        <v>187</v>
      </c>
      <c r="H283" s="183" t="s">
        <v>5</v>
      </c>
      <c r="L283" s="182"/>
      <c r="M283" s="185"/>
      <c r="N283" s="186"/>
      <c r="O283" s="186"/>
      <c r="P283" s="186"/>
      <c r="Q283" s="186"/>
      <c r="R283" s="186"/>
      <c r="S283" s="186"/>
      <c r="T283" s="187"/>
      <c r="AT283" s="183" t="s">
        <v>173</v>
      </c>
      <c r="AU283" s="183" t="s">
        <v>82</v>
      </c>
      <c r="AV283" s="13" t="s">
        <v>80</v>
      </c>
      <c r="AW283" s="13" t="s">
        <v>36</v>
      </c>
      <c r="AX283" s="13" t="s">
        <v>73</v>
      </c>
      <c r="AY283" s="183" t="s">
        <v>149</v>
      </c>
    </row>
    <row r="284" spans="2:65" s="13" customFormat="1">
      <c r="B284" s="182"/>
      <c r="D284" s="173" t="s">
        <v>173</v>
      </c>
      <c r="E284" s="183" t="s">
        <v>5</v>
      </c>
      <c r="F284" s="184" t="s">
        <v>281</v>
      </c>
      <c r="H284" s="183" t="s">
        <v>5</v>
      </c>
      <c r="L284" s="182"/>
      <c r="M284" s="185"/>
      <c r="N284" s="186"/>
      <c r="O284" s="186"/>
      <c r="P284" s="186"/>
      <c r="Q284" s="186"/>
      <c r="R284" s="186"/>
      <c r="S284" s="186"/>
      <c r="T284" s="187"/>
      <c r="AT284" s="183" t="s">
        <v>173</v>
      </c>
      <c r="AU284" s="183" t="s">
        <v>82</v>
      </c>
      <c r="AV284" s="13" t="s">
        <v>80</v>
      </c>
      <c r="AW284" s="13" t="s">
        <v>36</v>
      </c>
      <c r="AX284" s="13" t="s">
        <v>73</v>
      </c>
      <c r="AY284" s="183" t="s">
        <v>149</v>
      </c>
    </row>
    <row r="285" spans="2:65" s="13" customFormat="1">
      <c r="B285" s="182"/>
      <c r="D285" s="173" t="s">
        <v>173</v>
      </c>
      <c r="E285" s="183" t="s">
        <v>5</v>
      </c>
      <c r="F285" s="184" t="s">
        <v>200</v>
      </c>
      <c r="H285" s="183" t="s">
        <v>5</v>
      </c>
      <c r="L285" s="182"/>
      <c r="M285" s="185"/>
      <c r="N285" s="186"/>
      <c r="O285" s="186"/>
      <c r="P285" s="186"/>
      <c r="Q285" s="186"/>
      <c r="R285" s="186"/>
      <c r="S285" s="186"/>
      <c r="T285" s="187"/>
      <c r="AT285" s="183" t="s">
        <v>173</v>
      </c>
      <c r="AU285" s="183" t="s">
        <v>82</v>
      </c>
      <c r="AV285" s="13" t="s">
        <v>80</v>
      </c>
      <c r="AW285" s="13" t="s">
        <v>36</v>
      </c>
      <c r="AX285" s="13" t="s">
        <v>73</v>
      </c>
      <c r="AY285" s="183" t="s">
        <v>149</v>
      </c>
    </row>
    <row r="286" spans="2:65" s="12" customFormat="1">
      <c r="B286" s="172"/>
      <c r="D286" s="173" t="s">
        <v>173</v>
      </c>
      <c r="E286" s="174" t="s">
        <v>5</v>
      </c>
      <c r="F286" s="175" t="s">
        <v>1298</v>
      </c>
      <c r="H286" s="176">
        <v>134.21</v>
      </c>
      <c r="L286" s="172"/>
      <c r="M286" s="177"/>
      <c r="N286" s="178"/>
      <c r="O286" s="178"/>
      <c r="P286" s="178"/>
      <c r="Q286" s="178"/>
      <c r="R286" s="178"/>
      <c r="S286" s="178"/>
      <c r="T286" s="179"/>
      <c r="AT286" s="174" t="s">
        <v>173</v>
      </c>
      <c r="AU286" s="174" t="s">
        <v>82</v>
      </c>
      <c r="AV286" s="12" t="s">
        <v>82</v>
      </c>
      <c r="AW286" s="12" t="s">
        <v>36</v>
      </c>
      <c r="AX286" s="12" t="s">
        <v>73</v>
      </c>
      <c r="AY286" s="174" t="s">
        <v>149</v>
      </c>
    </row>
    <row r="287" spans="2:65" s="12" customFormat="1">
      <c r="B287" s="172"/>
      <c r="D287" s="173" t="s">
        <v>173</v>
      </c>
      <c r="E287" s="174" t="s">
        <v>5</v>
      </c>
      <c r="F287" s="175" t="s">
        <v>1299</v>
      </c>
      <c r="H287" s="176">
        <v>40.049999999999997</v>
      </c>
      <c r="L287" s="172"/>
      <c r="M287" s="177"/>
      <c r="N287" s="178"/>
      <c r="O287" s="178"/>
      <c r="P287" s="178"/>
      <c r="Q287" s="178"/>
      <c r="R287" s="178"/>
      <c r="S287" s="178"/>
      <c r="T287" s="179"/>
      <c r="AT287" s="174" t="s">
        <v>173</v>
      </c>
      <c r="AU287" s="174" t="s">
        <v>82</v>
      </c>
      <c r="AV287" s="12" t="s">
        <v>82</v>
      </c>
      <c r="AW287" s="12" t="s">
        <v>36</v>
      </c>
      <c r="AX287" s="12" t="s">
        <v>73</v>
      </c>
      <c r="AY287" s="174" t="s">
        <v>149</v>
      </c>
    </row>
    <row r="288" spans="2:65" s="13" customFormat="1">
      <c r="B288" s="182"/>
      <c r="D288" s="173" t="s">
        <v>173</v>
      </c>
      <c r="E288" s="183" t="s">
        <v>5</v>
      </c>
      <c r="F288" s="184" t="s">
        <v>192</v>
      </c>
      <c r="H288" s="183" t="s">
        <v>5</v>
      </c>
      <c r="L288" s="182"/>
      <c r="M288" s="185"/>
      <c r="N288" s="186"/>
      <c r="O288" s="186"/>
      <c r="P288" s="186"/>
      <c r="Q288" s="186"/>
      <c r="R288" s="186"/>
      <c r="S288" s="186"/>
      <c r="T288" s="187"/>
      <c r="AT288" s="183" t="s">
        <v>173</v>
      </c>
      <c r="AU288" s="183" t="s">
        <v>82</v>
      </c>
      <c r="AV288" s="13" t="s">
        <v>80</v>
      </c>
      <c r="AW288" s="13" t="s">
        <v>36</v>
      </c>
      <c r="AX288" s="13" t="s">
        <v>73</v>
      </c>
      <c r="AY288" s="183" t="s">
        <v>149</v>
      </c>
    </row>
    <row r="289" spans="2:65" s="12" customFormat="1">
      <c r="B289" s="172"/>
      <c r="D289" s="173" t="s">
        <v>173</v>
      </c>
      <c r="E289" s="174" t="s">
        <v>5</v>
      </c>
      <c r="F289" s="175" t="s">
        <v>1300</v>
      </c>
      <c r="H289" s="176">
        <v>21.29</v>
      </c>
      <c r="L289" s="172"/>
      <c r="M289" s="177"/>
      <c r="N289" s="178"/>
      <c r="O289" s="178"/>
      <c r="P289" s="178"/>
      <c r="Q289" s="178"/>
      <c r="R289" s="178"/>
      <c r="S289" s="178"/>
      <c r="T289" s="179"/>
      <c r="AT289" s="174" t="s">
        <v>173</v>
      </c>
      <c r="AU289" s="174" t="s">
        <v>82</v>
      </c>
      <c r="AV289" s="12" t="s">
        <v>82</v>
      </c>
      <c r="AW289" s="12" t="s">
        <v>36</v>
      </c>
      <c r="AX289" s="12" t="s">
        <v>73</v>
      </c>
      <c r="AY289" s="174" t="s">
        <v>149</v>
      </c>
    </row>
    <row r="290" spans="2:65" s="14" customFormat="1">
      <c r="B290" s="188"/>
      <c r="D290" s="173" t="s">
        <v>173</v>
      </c>
      <c r="E290" s="189" t="s">
        <v>5</v>
      </c>
      <c r="F290" s="190" t="s">
        <v>194</v>
      </c>
      <c r="H290" s="191">
        <v>195.55</v>
      </c>
      <c r="L290" s="188"/>
      <c r="M290" s="192"/>
      <c r="N290" s="193"/>
      <c r="O290" s="193"/>
      <c r="P290" s="193"/>
      <c r="Q290" s="193"/>
      <c r="R290" s="193"/>
      <c r="S290" s="193"/>
      <c r="T290" s="194"/>
      <c r="AT290" s="189" t="s">
        <v>173</v>
      </c>
      <c r="AU290" s="189" t="s">
        <v>82</v>
      </c>
      <c r="AV290" s="14" t="s">
        <v>156</v>
      </c>
      <c r="AW290" s="14" t="s">
        <v>36</v>
      </c>
      <c r="AX290" s="14" t="s">
        <v>80</v>
      </c>
      <c r="AY290" s="189" t="s">
        <v>149</v>
      </c>
    </row>
    <row r="291" spans="2:65" s="1" customFormat="1" ht="16.5" customHeight="1">
      <c r="B291" s="160"/>
      <c r="C291" s="202" t="s">
        <v>343</v>
      </c>
      <c r="D291" s="202" t="s">
        <v>415</v>
      </c>
      <c r="E291" s="203" t="s">
        <v>416</v>
      </c>
      <c r="F291" s="204" t="s">
        <v>417</v>
      </c>
      <c r="G291" s="205" t="s">
        <v>400</v>
      </c>
      <c r="H291" s="206">
        <v>311</v>
      </c>
      <c r="I291" s="207"/>
      <c r="J291" s="207">
        <f>ROUND(I291*H291,2)</f>
        <v>0</v>
      </c>
      <c r="K291" s="204" t="s">
        <v>155</v>
      </c>
      <c r="L291" s="208"/>
      <c r="M291" s="209" t="s">
        <v>5</v>
      </c>
      <c r="N291" s="210" t="s">
        <v>44</v>
      </c>
      <c r="O291" s="169">
        <v>0</v>
      </c>
      <c r="P291" s="169">
        <f>O291*H291</f>
        <v>0</v>
      </c>
      <c r="Q291" s="169">
        <v>1</v>
      </c>
      <c r="R291" s="169">
        <f>Q291*H291</f>
        <v>311</v>
      </c>
      <c r="S291" s="169">
        <v>0</v>
      </c>
      <c r="T291" s="170">
        <f>S291*H291</f>
        <v>0</v>
      </c>
      <c r="AR291" s="25" t="s">
        <v>195</v>
      </c>
      <c r="AT291" s="25" t="s">
        <v>415</v>
      </c>
      <c r="AU291" s="25" t="s">
        <v>82</v>
      </c>
      <c r="AY291" s="25" t="s">
        <v>149</v>
      </c>
      <c r="BE291" s="171">
        <f>IF(N291="základní",J291,0)</f>
        <v>0</v>
      </c>
      <c r="BF291" s="171">
        <f>IF(N291="snížená",J291,0)</f>
        <v>0</v>
      </c>
      <c r="BG291" s="171">
        <f>IF(N291="zákl. přenesená",J291,0)</f>
        <v>0</v>
      </c>
      <c r="BH291" s="171">
        <f>IF(N291="sníž. přenesená",J291,0)</f>
        <v>0</v>
      </c>
      <c r="BI291" s="171">
        <f>IF(N291="nulová",J291,0)</f>
        <v>0</v>
      </c>
      <c r="BJ291" s="25" t="s">
        <v>80</v>
      </c>
      <c r="BK291" s="171">
        <f>ROUND(I291*H291,2)</f>
        <v>0</v>
      </c>
      <c r="BL291" s="25" t="s">
        <v>156</v>
      </c>
      <c r="BM291" s="25" t="s">
        <v>1301</v>
      </c>
    </row>
    <row r="292" spans="2:65" s="1" customFormat="1" ht="27">
      <c r="B292" s="39"/>
      <c r="D292" s="173" t="s">
        <v>179</v>
      </c>
      <c r="F292" s="180" t="s">
        <v>419</v>
      </c>
      <c r="L292" s="39"/>
      <c r="M292" s="181"/>
      <c r="N292" s="40"/>
      <c r="O292" s="40"/>
      <c r="P292" s="40"/>
      <c r="Q292" s="40"/>
      <c r="R292" s="40"/>
      <c r="S292" s="40"/>
      <c r="T292" s="68"/>
      <c r="AT292" s="25" t="s">
        <v>179</v>
      </c>
      <c r="AU292" s="25" t="s">
        <v>82</v>
      </c>
    </row>
    <row r="293" spans="2:65" s="13" customFormat="1">
      <c r="B293" s="182"/>
      <c r="D293" s="173" t="s">
        <v>173</v>
      </c>
      <c r="E293" s="183" t="s">
        <v>5</v>
      </c>
      <c r="F293" s="184" t="s">
        <v>200</v>
      </c>
      <c r="H293" s="183" t="s">
        <v>5</v>
      </c>
      <c r="L293" s="182"/>
      <c r="M293" s="185"/>
      <c r="N293" s="186"/>
      <c r="O293" s="186"/>
      <c r="P293" s="186"/>
      <c r="Q293" s="186"/>
      <c r="R293" s="186"/>
      <c r="S293" s="186"/>
      <c r="T293" s="187"/>
      <c r="AT293" s="183" t="s">
        <v>173</v>
      </c>
      <c r="AU293" s="183" t="s">
        <v>82</v>
      </c>
      <c r="AV293" s="13" t="s">
        <v>80</v>
      </c>
      <c r="AW293" s="13" t="s">
        <v>36</v>
      </c>
      <c r="AX293" s="13" t="s">
        <v>73</v>
      </c>
      <c r="AY293" s="183" t="s">
        <v>149</v>
      </c>
    </row>
    <row r="294" spans="2:65" s="12" customFormat="1">
      <c r="B294" s="172"/>
      <c r="D294" s="173" t="s">
        <v>173</v>
      </c>
      <c r="E294" s="174" t="s">
        <v>5</v>
      </c>
      <c r="F294" s="175" t="s">
        <v>1302</v>
      </c>
      <c r="H294" s="176">
        <v>268.42</v>
      </c>
      <c r="L294" s="172"/>
      <c r="M294" s="177"/>
      <c r="N294" s="178"/>
      <c r="O294" s="178"/>
      <c r="P294" s="178"/>
      <c r="Q294" s="178"/>
      <c r="R294" s="178"/>
      <c r="S294" s="178"/>
      <c r="T294" s="179"/>
      <c r="AT294" s="174" t="s">
        <v>173</v>
      </c>
      <c r="AU294" s="174" t="s">
        <v>82</v>
      </c>
      <c r="AV294" s="12" t="s">
        <v>82</v>
      </c>
      <c r="AW294" s="12" t="s">
        <v>36</v>
      </c>
      <c r="AX294" s="12" t="s">
        <v>73</v>
      </c>
      <c r="AY294" s="174" t="s">
        <v>149</v>
      </c>
    </row>
    <row r="295" spans="2:65" s="13" customFormat="1">
      <c r="B295" s="182"/>
      <c r="D295" s="173" t="s">
        <v>173</v>
      </c>
      <c r="E295" s="183" t="s">
        <v>5</v>
      </c>
      <c r="F295" s="184" t="s">
        <v>192</v>
      </c>
      <c r="H295" s="183" t="s">
        <v>5</v>
      </c>
      <c r="L295" s="182"/>
      <c r="M295" s="185"/>
      <c r="N295" s="186"/>
      <c r="O295" s="186"/>
      <c r="P295" s="186"/>
      <c r="Q295" s="186"/>
      <c r="R295" s="186"/>
      <c r="S295" s="186"/>
      <c r="T295" s="187"/>
      <c r="AT295" s="183" t="s">
        <v>173</v>
      </c>
      <c r="AU295" s="183" t="s">
        <v>82</v>
      </c>
      <c r="AV295" s="13" t="s">
        <v>80</v>
      </c>
      <c r="AW295" s="13" t="s">
        <v>36</v>
      </c>
      <c r="AX295" s="13" t="s">
        <v>73</v>
      </c>
      <c r="AY295" s="183" t="s">
        <v>149</v>
      </c>
    </row>
    <row r="296" spans="2:65" s="12" customFormat="1">
      <c r="B296" s="172"/>
      <c r="D296" s="173" t="s">
        <v>173</v>
      </c>
      <c r="E296" s="174" t="s">
        <v>5</v>
      </c>
      <c r="F296" s="175" t="s">
        <v>1303</v>
      </c>
      <c r="H296" s="176">
        <v>42.58</v>
      </c>
      <c r="L296" s="172"/>
      <c r="M296" s="177"/>
      <c r="N296" s="178"/>
      <c r="O296" s="178"/>
      <c r="P296" s="178"/>
      <c r="Q296" s="178"/>
      <c r="R296" s="178"/>
      <c r="S296" s="178"/>
      <c r="T296" s="179"/>
      <c r="AT296" s="174" t="s">
        <v>173</v>
      </c>
      <c r="AU296" s="174" t="s">
        <v>82</v>
      </c>
      <c r="AV296" s="12" t="s">
        <v>82</v>
      </c>
      <c r="AW296" s="12" t="s">
        <v>36</v>
      </c>
      <c r="AX296" s="12" t="s">
        <v>73</v>
      </c>
      <c r="AY296" s="174" t="s">
        <v>149</v>
      </c>
    </row>
    <row r="297" spans="2:65" s="14" customFormat="1">
      <c r="B297" s="188"/>
      <c r="D297" s="173" t="s">
        <v>173</v>
      </c>
      <c r="E297" s="189" t="s">
        <v>5</v>
      </c>
      <c r="F297" s="190" t="s">
        <v>194</v>
      </c>
      <c r="H297" s="191">
        <v>311</v>
      </c>
      <c r="L297" s="188"/>
      <c r="M297" s="192"/>
      <c r="N297" s="193"/>
      <c r="O297" s="193"/>
      <c r="P297" s="193"/>
      <c r="Q297" s="193"/>
      <c r="R297" s="193"/>
      <c r="S297" s="193"/>
      <c r="T297" s="194"/>
      <c r="AT297" s="189" t="s">
        <v>173</v>
      </c>
      <c r="AU297" s="189" t="s">
        <v>82</v>
      </c>
      <c r="AV297" s="14" t="s">
        <v>156</v>
      </c>
      <c r="AW297" s="14" t="s">
        <v>36</v>
      </c>
      <c r="AX297" s="14" t="s">
        <v>80</v>
      </c>
      <c r="AY297" s="189" t="s">
        <v>149</v>
      </c>
    </row>
    <row r="298" spans="2:65" s="1" customFormat="1" ht="38.25" customHeight="1">
      <c r="B298" s="160"/>
      <c r="C298" s="161" t="s">
        <v>349</v>
      </c>
      <c r="D298" s="161" t="s">
        <v>151</v>
      </c>
      <c r="E298" s="162" t="s">
        <v>423</v>
      </c>
      <c r="F298" s="163" t="s">
        <v>424</v>
      </c>
      <c r="G298" s="164" t="s">
        <v>268</v>
      </c>
      <c r="H298" s="165">
        <v>78.400000000000006</v>
      </c>
      <c r="I298" s="166"/>
      <c r="J298" s="166">
        <f>ROUND(I298*H298,2)</f>
        <v>0</v>
      </c>
      <c r="K298" s="163" t="s">
        <v>155</v>
      </c>
      <c r="L298" s="39"/>
      <c r="M298" s="167" t="s">
        <v>5</v>
      </c>
      <c r="N298" s="168" t="s">
        <v>44</v>
      </c>
      <c r="O298" s="169">
        <v>0.28599999999999998</v>
      </c>
      <c r="P298" s="169">
        <f>O298*H298</f>
        <v>22.4224</v>
      </c>
      <c r="Q298" s="169">
        <v>0</v>
      </c>
      <c r="R298" s="169">
        <f>Q298*H298</f>
        <v>0</v>
      </c>
      <c r="S298" s="169">
        <v>0</v>
      </c>
      <c r="T298" s="170">
        <f>S298*H298</f>
        <v>0</v>
      </c>
      <c r="AR298" s="25" t="s">
        <v>156</v>
      </c>
      <c r="AT298" s="25" t="s">
        <v>151</v>
      </c>
      <c r="AU298" s="25" t="s">
        <v>82</v>
      </c>
      <c r="AY298" s="25" t="s">
        <v>149</v>
      </c>
      <c r="BE298" s="171">
        <f>IF(N298="základní",J298,0)</f>
        <v>0</v>
      </c>
      <c r="BF298" s="171">
        <f>IF(N298="snížená",J298,0)</f>
        <v>0</v>
      </c>
      <c r="BG298" s="171">
        <f>IF(N298="zákl. přenesená",J298,0)</f>
        <v>0</v>
      </c>
      <c r="BH298" s="171">
        <f>IF(N298="sníž. přenesená",J298,0)</f>
        <v>0</v>
      </c>
      <c r="BI298" s="171">
        <f>IF(N298="nulová",J298,0)</f>
        <v>0</v>
      </c>
      <c r="BJ298" s="25" t="s">
        <v>80</v>
      </c>
      <c r="BK298" s="171">
        <f>ROUND(I298*H298,2)</f>
        <v>0</v>
      </c>
      <c r="BL298" s="25" t="s">
        <v>156</v>
      </c>
      <c r="BM298" s="25" t="s">
        <v>1304</v>
      </c>
    </row>
    <row r="299" spans="2:65" s="13" customFormat="1">
      <c r="B299" s="182"/>
      <c r="D299" s="173" t="s">
        <v>173</v>
      </c>
      <c r="E299" s="183" t="s">
        <v>5</v>
      </c>
      <c r="F299" s="184" t="s">
        <v>187</v>
      </c>
      <c r="H299" s="183" t="s">
        <v>5</v>
      </c>
      <c r="L299" s="182"/>
      <c r="M299" s="185"/>
      <c r="N299" s="186"/>
      <c r="O299" s="186"/>
      <c r="P299" s="186"/>
      <c r="Q299" s="186"/>
      <c r="R299" s="186"/>
      <c r="S299" s="186"/>
      <c r="T299" s="187"/>
      <c r="AT299" s="183" t="s">
        <v>173</v>
      </c>
      <c r="AU299" s="183" t="s">
        <v>82</v>
      </c>
      <c r="AV299" s="13" t="s">
        <v>80</v>
      </c>
      <c r="AW299" s="13" t="s">
        <v>36</v>
      </c>
      <c r="AX299" s="13" t="s">
        <v>73</v>
      </c>
      <c r="AY299" s="183" t="s">
        <v>149</v>
      </c>
    </row>
    <row r="300" spans="2:65" s="13" customFormat="1">
      <c r="B300" s="182"/>
      <c r="D300" s="173" t="s">
        <v>173</v>
      </c>
      <c r="E300" s="183" t="s">
        <v>5</v>
      </c>
      <c r="F300" s="184" t="s">
        <v>281</v>
      </c>
      <c r="H300" s="183" t="s">
        <v>5</v>
      </c>
      <c r="L300" s="182"/>
      <c r="M300" s="185"/>
      <c r="N300" s="186"/>
      <c r="O300" s="186"/>
      <c r="P300" s="186"/>
      <c r="Q300" s="186"/>
      <c r="R300" s="186"/>
      <c r="S300" s="186"/>
      <c r="T300" s="187"/>
      <c r="AT300" s="183" t="s">
        <v>173</v>
      </c>
      <c r="AU300" s="183" t="s">
        <v>82</v>
      </c>
      <c r="AV300" s="13" t="s">
        <v>80</v>
      </c>
      <c r="AW300" s="13" t="s">
        <v>36</v>
      </c>
      <c r="AX300" s="13" t="s">
        <v>73</v>
      </c>
      <c r="AY300" s="183" t="s">
        <v>149</v>
      </c>
    </row>
    <row r="301" spans="2:65" s="12" customFormat="1">
      <c r="B301" s="172"/>
      <c r="D301" s="173" t="s">
        <v>173</v>
      </c>
      <c r="E301" s="174" t="s">
        <v>5</v>
      </c>
      <c r="F301" s="175" t="s">
        <v>1305</v>
      </c>
      <c r="H301" s="176">
        <v>69.650000000000006</v>
      </c>
      <c r="L301" s="172"/>
      <c r="M301" s="177"/>
      <c r="N301" s="178"/>
      <c r="O301" s="178"/>
      <c r="P301" s="178"/>
      <c r="Q301" s="178"/>
      <c r="R301" s="178"/>
      <c r="S301" s="178"/>
      <c r="T301" s="179"/>
      <c r="AT301" s="174" t="s">
        <v>173</v>
      </c>
      <c r="AU301" s="174" t="s">
        <v>82</v>
      </c>
      <c r="AV301" s="12" t="s">
        <v>82</v>
      </c>
      <c r="AW301" s="12" t="s">
        <v>36</v>
      </c>
      <c r="AX301" s="12" t="s">
        <v>73</v>
      </c>
      <c r="AY301" s="174" t="s">
        <v>149</v>
      </c>
    </row>
    <row r="302" spans="2:65" s="12" customFormat="1">
      <c r="B302" s="172"/>
      <c r="D302" s="173" t="s">
        <v>173</v>
      </c>
      <c r="E302" s="174" t="s">
        <v>5</v>
      </c>
      <c r="F302" s="175" t="s">
        <v>1306</v>
      </c>
      <c r="H302" s="176">
        <v>8.75</v>
      </c>
      <c r="L302" s="172"/>
      <c r="M302" s="177"/>
      <c r="N302" s="178"/>
      <c r="O302" s="178"/>
      <c r="P302" s="178"/>
      <c r="Q302" s="178"/>
      <c r="R302" s="178"/>
      <c r="S302" s="178"/>
      <c r="T302" s="179"/>
      <c r="AT302" s="174" t="s">
        <v>173</v>
      </c>
      <c r="AU302" s="174" t="s">
        <v>82</v>
      </c>
      <c r="AV302" s="12" t="s">
        <v>82</v>
      </c>
      <c r="AW302" s="12" t="s">
        <v>36</v>
      </c>
      <c r="AX302" s="12" t="s">
        <v>73</v>
      </c>
      <c r="AY302" s="174" t="s">
        <v>149</v>
      </c>
    </row>
    <row r="303" spans="2:65" s="14" customFormat="1">
      <c r="B303" s="188"/>
      <c r="D303" s="173" t="s">
        <v>173</v>
      </c>
      <c r="E303" s="189" t="s">
        <v>5</v>
      </c>
      <c r="F303" s="190" t="s">
        <v>194</v>
      </c>
      <c r="H303" s="191">
        <v>78.400000000000006</v>
      </c>
      <c r="L303" s="188"/>
      <c r="M303" s="192"/>
      <c r="N303" s="193"/>
      <c r="O303" s="193"/>
      <c r="P303" s="193"/>
      <c r="Q303" s="193"/>
      <c r="R303" s="193"/>
      <c r="S303" s="193"/>
      <c r="T303" s="194"/>
      <c r="AT303" s="189" t="s">
        <v>173</v>
      </c>
      <c r="AU303" s="189" t="s">
        <v>82</v>
      </c>
      <c r="AV303" s="14" t="s">
        <v>156</v>
      </c>
      <c r="AW303" s="14" t="s">
        <v>36</v>
      </c>
      <c r="AX303" s="14" t="s">
        <v>80</v>
      </c>
      <c r="AY303" s="189" t="s">
        <v>149</v>
      </c>
    </row>
    <row r="304" spans="2:65" s="1" customFormat="1" ht="16.5" customHeight="1">
      <c r="B304" s="160"/>
      <c r="C304" s="202" t="s">
        <v>355</v>
      </c>
      <c r="D304" s="202" t="s">
        <v>415</v>
      </c>
      <c r="E304" s="203" t="s">
        <v>429</v>
      </c>
      <c r="F304" s="204" t="s">
        <v>430</v>
      </c>
      <c r="G304" s="205" t="s">
        <v>400</v>
      </c>
      <c r="H304" s="206">
        <v>156.80000000000001</v>
      </c>
      <c r="I304" s="207"/>
      <c r="J304" s="207">
        <f>ROUND(I304*H304,2)</f>
        <v>0</v>
      </c>
      <c r="K304" s="204" t="s">
        <v>155</v>
      </c>
      <c r="L304" s="208"/>
      <c r="M304" s="209" t="s">
        <v>5</v>
      </c>
      <c r="N304" s="210" t="s">
        <v>44</v>
      </c>
      <c r="O304" s="169">
        <v>0</v>
      </c>
      <c r="P304" s="169">
        <f>O304*H304</f>
        <v>0</v>
      </c>
      <c r="Q304" s="169">
        <v>1</v>
      </c>
      <c r="R304" s="169">
        <f>Q304*H304</f>
        <v>156.80000000000001</v>
      </c>
      <c r="S304" s="169">
        <v>0</v>
      </c>
      <c r="T304" s="170">
        <f>S304*H304</f>
        <v>0</v>
      </c>
      <c r="AR304" s="25" t="s">
        <v>195</v>
      </c>
      <c r="AT304" s="25" t="s">
        <v>415</v>
      </c>
      <c r="AU304" s="25" t="s">
        <v>82</v>
      </c>
      <c r="AY304" s="25" t="s">
        <v>149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25" t="s">
        <v>80</v>
      </c>
      <c r="BK304" s="171">
        <f>ROUND(I304*H304,2)</f>
        <v>0</v>
      </c>
      <c r="BL304" s="25" t="s">
        <v>156</v>
      </c>
      <c r="BM304" s="25" t="s">
        <v>1307</v>
      </c>
    </row>
    <row r="305" spans="2:65" s="1" customFormat="1" ht="27">
      <c r="B305" s="39"/>
      <c r="D305" s="173" t="s">
        <v>179</v>
      </c>
      <c r="F305" s="180" t="s">
        <v>432</v>
      </c>
      <c r="L305" s="39"/>
      <c r="M305" s="181"/>
      <c r="N305" s="40"/>
      <c r="O305" s="40"/>
      <c r="P305" s="40"/>
      <c r="Q305" s="40"/>
      <c r="R305" s="40"/>
      <c r="S305" s="40"/>
      <c r="T305" s="68"/>
      <c r="AT305" s="25" t="s">
        <v>179</v>
      </c>
      <c r="AU305" s="25" t="s">
        <v>82</v>
      </c>
    </row>
    <row r="306" spans="2:65" s="12" customFormat="1">
      <c r="B306" s="172"/>
      <c r="D306" s="173" t="s">
        <v>173</v>
      </c>
      <c r="F306" s="175" t="s">
        <v>1308</v>
      </c>
      <c r="H306" s="176">
        <v>156.80000000000001</v>
      </c>
      <c r="L306" s="172"/>
      <c r="M306" s="177"/>
      <c r="N306" s="178"/>
      <c r="O306" s="178"/>
      <c r="P306" s="178"/>
      <c r="Q306" s="178"/>
      <c r="R306" s="178"/>
      <c r="S306" s="178"/>
      <c r="T306" s="179"/>
      <c r="AT306" s="174" t="s">
        <v>173</v>
      </c>
      <c r="AU306" s="174" t="s">
        <v>82</v>
      </c>
      <c r="AV306" s="12" t="s">
        <v>82</v>
      </c>
      <c r="AW306" s="12" t="s">
        <v>6</v>
      </c>
      <c r="AX306" s="12" t="s">
        <v>80</v>
      </c>
      <c r="AY306" s="174" t="s">
        <v>149</v>
      </c>
    </row>
    <row r="307" spans="2:65" s="1" customFormat="1" ht="38.25" customHeight="1">
      <c r="B307" s="160"/>
      <c r="C307" s="161" t="s">
        <v>359</v>
      </c>
      <c r="D307" s="161" t="s">
        <v>151</v>
      </c>
      <c r="E307" s="162" t="s">
        <v>435</v>
      </c>
      <c r="F307" s="163" t="s">
        <v>436</v>
      </c>
      <c r="G307" s="164" t="s">
        <v>171</v>
      </c>
      <c r="H307" s="165">
        <v>53.2</v>
      </c>
      <c r="I307" s="166"/>
      <c r="J307" s="166">
        <f>ROUND(I307*H307,2)</f>
        <v>0</v>
      </c>
      <c r="K307" s="163" t="s">
        <v>155</v>
      </c>
      <c r="L307" s="39"/>
      <c r="M307" s="167" t="s">
        <v>5</v>
      </c>
      <c r="N307" s="168" t="s">
        <v>44</v>
      </c>
      <c r="O307" s="169">
        <v>9.5000000000000001E-2</v>
      </c>
      <c r="P307" s="169">
        <f>O307*H307</f>
        <v>5.0540000000000003</v>
      </c>
      <c r="Q307" s="169">
        <v>0</v>
      </c>
      <c r="R307" s="169">
        <f>Q307*H307</f>
        <v>0</v>
      </c>
      <c r="S307" s="169">
        <v>0</v>
      </c>
      <c r="T307" s="170">
        <f>S307*H307</f>
        <v>0</v>
      </c>
      <c r="AR307" s="25" t="s">
        <v>156</v>
      </c>
      <c r="AT307" s="25" t="s">
        <v>151</v>
      </c>
      <c r="AU307" s="25" t="s">
        <v>82</v>
      </c>
      <c r="AY307" s="25" t="s">
        <v>149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25" t="s">
        <v>80</v>
      </c>
      <c r="BK307" s="171">
        <f>ROUND(I307*H307,2)</f>
        <v>0</v>
      </c>
      <c r="BL307" s="25" t="s">
        <v>156</v>
      </c>
      <c r="BM307" s="25" t="s">
        <v>1309</v>
      </c>
    </row>
    <row r="308" spans="2:65" s="12" customFormat="1">
      <c r="B308" s="172"/>
      <c r="D308" s="173" t="s">
        <v>173</v>
      </c>
      <c r="E308" s="174" t="s">
        <v>5</v>
      </c>
      <c r="F308" s="175" t="s">
        <v>1310</v>
      </c>
      <c r="H308" s="176">
        <v>53.2</v>
      </c>
      <c r="L308" s="172"/>
      <c r="M308" s="177"/>
      <c r="N308" s="178"/>
      <c r="O308" s="178"/>
      <c r="P308" s="178"/>
      <c r="Q308" s="178"/>
      <c r="R308" s="178"/>
      <c r="S308" s="178"/>
      <c r="T308" s="179"/>
      <c r="AT308" s="174" t="s">
        <v>173</v>
      </c>
      <c r="AU308" s="174" t="s">
        <v>82</v>
      </c>
      <c r="AV308" s="12" t="s">
        <v>82</v>
      </c>
      <c r="AW308" s="12" t="s">
        <v>36</v>
      </c>
      <c r="AX308" s="12" t="s">
        <v>80</v>
      </c>
      <c r="AY308" s="174" t="s">
        <v>149</v>
      </c>
    </row>
    <row r="309" spans="2:65" s="1" customFormat="1" ht="25.5" customHeight="1">
      <c r="B309" s="160"/>
      <c r="C309" s="161" t="s">
        <v>364</v>
      </c>
      <c r="D309" s="161" t="s">
        <v>151</v>
      </c>
      <c r="E309" s="162" t="s">
        <v>440</v>
      </c>
      <c r="F309" s="163" t="s">
        <v>441</v>
      </c>
      <c r="G309" s="164" t="s">
        <v>171</v>
      </c>
      <c r="H309" s="165">
        <v>29.26</v>
      </c>
      <c r="I309" s="166"/>
      <c r="J309" s="166">
        <f>ROUND(I309*H309,2)</f>
        <v>0</v>
      </c>
      <c r="K309" s="163" t="s">
        <v>155</v>
      </c>
      <c r="L309" s="39"/>
      <c r="M309" s="167" t="s">
        <v>5</v>
      </c>
      <c r="N309" s="168" t="s">
        <v>44</v>
      </c>
      <c r="O309" s="169">
        <v>2.8000000000000001E-2</v>
      </c>
      <c r="P309" s="169">
        <f>O309*H309</f>
        <v>0.81928000000000001</v>
      </c>
      <c r="Q309" s="169">
        <v>0</v>
      </c>
      <c r="R309" s="169">
        <f>Q309*H309</f>
        <v>0</v>
      </c>
      <c r="S309" s="169">
        <v>0</v>
      </c>
      <c r="T309" s="170">
        <f>S309*H309</f>
        <v>0</v>
      </c>
      <c r="AR309" s="25" t="s">
        <v>156</v>
      </c>
      <c r="AT309" s="25" t="s">
        <v>151</v>
      </c>
      <c r="AU309" s="25" t="s">
        <v>82</v>
      </c>
      <c r="AY309" s="25" t="s">
        <v>149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25" t="s">
        <v>80</v>
      </c>
      <c r="BK309" s="171">
        <f>ROUND(I309*H309,2)</f>
        <v>0</v>
      </c>
      <c r="BL309" s="25" t="s">
        <v>156</v>
      </c>
      <c r="BM309" s="25" t="s">
        <v>1311</v>
      </c>
    </row>
    <row r="310" spans="2:65" s="13" customFormat="1">
      <c r="B310" s="182"/>
      <c r="D310" s="173" t="s">
        <v>173</v>
      </c>
      <c r="E310" s="183" t="s">
        <v>5</v>
      </c>
      <c r="F310" s="184" t="s">
        <v>443</v>
      </c>
      <c r="H310" s="183" t="s">
        <v>5</v>
      </c>
      <c r="L310" s="182"/>
      <c r="M310" s="185"/>
      <c r="N310" s="186"/>
      <c r="O310" s="186"/>
      <c r="P310" s="186"/>
      <c r="Q310" s="186"/>
      <c r="R310" s="186"/>
      <c r="S310" s="186"/>
      <c r="T310" s="187"/>
      <c r="AT310" s="183" t="s">
        <v>173</v>
      </c>
      <c r="AU310" s="183" t="s">
        <v>82</v>
      </c>
      <c r="AV310" s="13" t="s">
        <v>80</v>
      </c>
      <c r="AW310" s="13" t="s">
        <v>36</v>
      </c>
      <c r="AX310" s="13" t="s">
        <v>73</v>
      </c>
      <c r="AY310" s="183" t="s">
        <v>149</v>
      </c>
    </row>
    <row r="311" spans="2:65" s="12" customFormat="1">
      <c r="B311" s="172"/>
      <c r="D311" s="173" t="s">
        <v>173</v>
      </c>
      <c r="E311" s="174" t="s">
        <v>5</v>
      </c>
      <c r="F311" s="175" t="s">
        <v>1312</v>
      </c>
      <c r="H311" s="176">
        <v>29.26</v>
      </c>
      <c r="L311" s="172"/>
      <c r="M311" s="177"/>
      <c r="N311" s="178"/>
      <c r="O311" s="178"/>
      <c r="P311" s="178"/>
      <c r="Q311" s="178"/>
      <c r="R311" s="178"/>
      <c r="S311" s="178"/>
      <c r="T311" s="179"/>
      <c r="AT311" s="174" t="s">
        <v>173</v>
      </c>
      <c r="AU311" s="174" t="s">
        <v>82</v>
      </c>
      <c r="AV311" s="12" t="s">
        <v>82</v>
      </c>
      <c r="AW311" s="12" t="s">
        <v>36</v>
      </c>
      <c r="AX311" s="12" t="s">
        <v>80</v>
      </c>
      <c r="AY311" s="174" t="s">
        <v>149</v>
      </c>
    </row>
    <row r="312" spans="2:65" s="1" customFormat="1" ht="25.5" customHeight="1">
      <c r="B312" s="160"/>
      <c r="C312" s="161" t="s">
        <v>372</v>
      </c>
      <c r="D312" s="161" t="s">
        <v>151</v>
      </c>
      <c r="E312" s="162" t="s">
        <v>446</v>
      </c>
      <c r="F312" s="163" t="s">
        <v>447</v>
      </c>
      <c r="G312" s="164" t="s">
        <v>171</v>
      </c>
      <c r="H312" s="165">
        <v>82.46</v>
      </c>
      <c r="I312" s="166"/>
      <c r="J312" s="166">
        <f>ROUND(I312*H312,2)</f>
        <v>0</v>
      </c>
      <c r="K312" s="163" t="s">
        <v>155</v>
      </c>
      <c r="L312" s="39"/>
      <c r="M312" s="167" t="s">
        <v>5</v>
      </c>
      <c r="N312" s="168" t="s">
        <v>44</v>
      </c>
      <c r="O312" s="169">
        <v>7.0000000000000001E-3</v>
      </c>
      <c r="P312" s="169">
        <f>O312*H312</f>
        <v>0.57721999999999996</v>
      </c>
      <c r="Q312" s="169">
        <v>0</v>
      </c>
      <c r="R312" s="169">
        <f>Q312*H312</f>
        <v>0</v>
      </c>
      <c r="S312" s="169">
        <v>0</v>
      </c>
      <c r="T312" s="170">
        <f>S312*H312</f>
        <v>0</v>
      </c>
      <c r="AR312" s="25" t="s">
        <v>156</v>
      </c>
      <c r="AT312" s="25" t="s">
        <v>151</v>
      </c>
      <c r="AU312" s="25" t="s">
        <v>82</v>
      </c>
      <c r="AY312" s="25" t="s">
        <v>149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25" t="s">
        <v>80</v>
      </c>
      <c r="BK312" s="171">
        <f>ROUND(I312*H312,2)</f>
        <v>0</v>
      </c>
      <c r="BL312" s="25" t="s">
        <v>156</v>
      </c>
      <c r="BM312" s="25" t="s">
        <v>1313</v>
      </c>
    </row>
    <row r="313" spans="2:65" s="12" customFormat="1">
      <c r="B313" s="172"/>
      <c r="D313" s="173" t="s">
        <v>173</v>
      </c>
      <c r="E313" s="174" t="s">
        <v>5</v>
      </c>
      <c r="F313" s="175" t="s">
        <v>1314</v>
      </c>
      <c r="H313" s="176">
        <v>82.46</v>
      </c>
      <c r="L313" s="172"/>
      <c r="M313" s="177"/>
      <c r="N313" s="178"/>
      <c r="O313" s="178"/>
      <c r="P313" s="178"/>
      <c r="Q313" s="178"/>
      <c r="R313" s="178"/>
      <c r="S313" s="178"/>
      <c r="T313" s="179"/>
      <c r="AT313" s="174" t="s">
        <v>173</v>
      </c>
      <c r="AU313" s="174" t="s">
        <v>82</v>
      </c>
      <c r="AV313" s="12" t="s">
        <v>82</v>
      </c>
      <c r="AW313" s="12" t="s">
        <v>36</v>
      </c>
      <c r="AX313" s="12" t="s">
        <v>80</v>
      </c>
      <c r="AY313" s="174" t="s">
        <v>149</v>
      </c>
    </row>
    <row r="314" spans="2:65" s="1" customFormat="1" ht="16.5" customHeight="1">
      <c r="B314" s="160"/>
      <c r="C314" s="202" t="s">
        <v>379</v>
      </c>
      <c r="D314" s="202" t="s">
        <v>415</v>
      </c>
      <c r="E314" s="203" t="s">
        <v>451</v>
      </c>
      <c r="F314" s="204" t="s">
        <v>452</v>
      </c>
      <c r="G314" s="205" t="s">
        <v>453</v>
      </c>
      <c r="H314" s="206">
        <v>1.649</v>
      </c>
      <c r="I314" s="207"/>
      <c r="J314" s="207">
        <f>ROUND(I314*H314,2)</f>
        <v>0</v>
      </c>
      <c r="K314" s="204" t="s">
        <v>155</v>
      </c>
      <c r="L314" s="208"/>
      <c r="M314" s="209" t="s">
        <v>5</v>
      </c>
      <c r="N314" s="210" t="s">
        <v>44</v>
      </c>
      <c r="O314" s="169">
        <v>0</v>
      </c>
      <c r="P314" s="169">
        <f>O314*H314</f>
        <v>0</v>
      </c>
      <c r="Q314" s="169">
        <v>1E-3</v>
      </c>
      <c r="R314" s="169">
        <f>Q314*H314</f>
        <v>1.6490000000000001E-3</v>
      </c>
      <c r="S314" s="169">
        <v>0</v>
      </c>
      <c r="T314" s="170">
        <f>S314*H314</f>
        <v>0</v>
      </c>
      <c r="AR314" s="25" t="s">
        <v>195</v>
      </c>
      <c r="AT314" s="25" t="s">
        <v>415</v>
      </c>
      <c r="AU314" s="25" t="s">
        <v>82</v>
      </c>
      <c r="AY314" s="25" t="s">
        <v>149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25" t="s">
        <v>80</v>
      </c>
      <c r="BK314" s="171">
        <f>ROUND(I314*H314,2)</f>
        <v>0</v>
      </c>
      <c r="BL314" s="25" t="s">
        <v>156</v>
      </c>
      <c r="BM314" s="25" t="s">
        <v>1315</v>
      </c>
    </row>
    <row r="315" spans="2:65" s="12" customFormat="1">
      <c r="B315" s="172"/>
      <c r="D315" s="173" t="s">
        <v>173</v>
      </c>
      <c r="E315" s="174" t="s">
        <v>5</v>
      </c>
      <c r="F315" s="175" t="s">
        <v>1316</v>
      </c>
      <c r="H315" s="176">
        <v>1.649</v>
      </c>
      <c r="L315" s="172"/>
      <c r="M315" s="177"/>
      <c r="N315" s="178"/>
      <c r="O315" s="178"/>
      <c r="P315" s="178"/>
      <c r="Q315" s="178"/>
      <c r="R315" s="178"/>
      <c r="S315" s="178"/>
      <c r="T315" s="179"/>
      <c r="AT315" s="174" t="s">
        <v>173</v>
      </c>
      <c r="AU315" s="174" t="s">
        <v>82</v>
      </c>
      <c r="AV315" s="12" t="s">
        <v>82</v>
      </c>
      <c r="AW315" s="12" t="s">
        <v>36</v>
      </c>
      <c r="AX315" s="12" t="s">
        <v>80</v>
      </c>
      <c r="AY315" s="174" t="s">
        <v>149</v>
      </c>
    </row>
    <row r="316" spans="2:65" s="11" customFormat="1" ht="29.85" customHeight="1">
      <c r="B316" s="148"/>
      <c r="D316" s="149" t="s">
        <v>72</v>
      </c>
      <c r="E316" s="158" t="s">
        <v>82</v>
      </c>
      <c r="F316" s="158" t="s">
        <v>456</v>
      </c>
      <c r="J316" s="159">
        <f>BK316</f>
        <v>0</v>
      </c>
      <c r="L316" s="148"/>
      <c r="M316" s="152"/>
      <c r="N316" s="153"/>
      <c r="O316" s="153"/>
      <c r="P316" s="154">
        <f>SUM(P317:P326)</f>
        <v>29.0166</v>
      </c>
      <c r="Q316" s="153"/>
      <c r="R316" s="154">
        <f>SUM(R317:R326)</f>
        <v>36.946159999999999</v>
      </c>
      <c r="S316" s="153"/>
      <c r="T316" s="155">
        <f>SUM(T317:T326)</f>
        <v>0</v>
      </c>
      <c r="AR316" s="149" t="s">
        <v>80</v>
      </c>
      <c r="AT316" s="156" t="s">
        <v>72</v>
      </c>
      <c r="AU316" s="156" t="s">
        <v>80</v>
      </c>
      <c r="AY316" s="149" t="s">
        <v>149</v>
      </c>
      <c r="BK316" s="157">
        <f>SUM(BK317:BK326)</f>
        <v>0</v>
      </c>
    </row>
    <row r="317" spans="2:65" s="1" customFormat="1" ht="25.5" customHeight="1">
      <c r="B317" s="160"/>
      <c r="C317" s="161" t="s">
        <v>385</v>
      </c>
      <c r="D317" s="161" t="s">
        <v>151</v>
      </c>
      <c r="E317" s="162" t="s">
        <v>458</v>
      </c>
      <c r="F317" s="163" t="s">
        <v>459</v>
      </c>
      <c r="G317" s="164" t="s">
        <v>268</v>
      </c>
      <c r="H317" s="165">
        <v>22.605</v>
      </c>
      <c r="I317" s="166"/>
      <c r="J317" s="166">
        <f>ROUND(I317*H317,2)</f>
        <v>0</v>
      </c>
      <c r="K317" s="163" t="s">
        <v>155</v>
      </c>
      <c r="L317" s="39"/>
      <c r="M317" s="167" t="s">
        <v>5</v>
      </c>
      <c r="N317" s="168" t="s">
        <v>44</v>
      </c>
      <c r="O317" s="169">
        <v>0.92</v>
      </c>
      <c r="P317" s="169">
        <f>O317*H317</f>
        <v>20.796600000000002</v>
      </c>
      <c r="Q317" s="169">
        <v>1.63</v>
      </c>
      <c r="R317" s="169">
        <f>Q317*H317</f>
        <v>36.846150000000002</v>
      </c>
      <c r="S317" s="169">
        <v>0</v>
      </c>
      <c r="T317" s="170">
        <f>S317*H317</f>
        <v>0</v>
      </c>
      <c r="AR317" s="25" t="s">
        <v>156</v>
      </c>
      <c r="AT317" s="25" t="s">
        <v>151</v>
      </c>
      <c r="AU317" s="25" t="s">
        <v>82</v>
      </c>
      <c r="AY317" s="25" t="s">
        <v>149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25" t="s">
        <v>80</v>
      </c>
      <c r="BK317" s="171">
        <f>ROUND(I317*H317,2)</f>
        <v>0</v>
      </c>
      <c r="BL317" s="25" t="s">
        <v>156</v>
      </c>
      <c r="BM317" s="25" t="s">
        <v>1317</v>
      </c>
    </row>
    <row r="318" spans="2:65" s="13" customFormat="1">
      <c r="B318" s="182"/>
      <c r="D318" s="173" t="s">
        <v>173</v>
      </c>
      <c r="E318" s="183" t="s">
        <v>5</v>
      </c>
      <c r="F318" s="184" t="s">
        <v>187</v>
      </c>
      <c r="H318" s="183" t="s">
        <v>5</v>
      </c>
      <c r="L318" s="182"/>
      <c r="M318" s="185"/>
      <c r="N318" s="186"/>
      <c r="O318" s="186"/>
      <c r="P318" s="186"/>
      <c r="Q318" s="186"/>
      <c r="R318" s="186"/>
      <c r="S318" s="186"/>
      <c r="T318" s="187"/>
      <c r="AT318" s="183" t="s">
        <v>173</v>
      </c>
      <c r="AU318" s="183" t="s">
        <v>82</v>
      </c>
      <c r="AV318" s="13" t="s">
        <v>80</v>
      </c>
      <c r="AW318" s="13" t="s">
        <v>36</v>
      </c>
      <c r="AX318" s="13" t="s">
        <v>73</v>
      </c>
      <c r="AY318" s="183" t="s">
        <v>149</v>
      </c>
    </row>
    <row r="319" spans="2:65" s="13" customFormat="1">
      <c r="B319" s="182"/>
      <c r="D319" s="173" t="s">
        <v>173</v>
      </c>
      <c r="E319" s="183" t="s">
        <v>5</v>
      </c>
      <c r="F319" s="184" t="s">
        <v>461</v>
      </c>
      <c r="H319" s="183" t="s">
        <v>5</v>
      </c>
      <c r="L319" s="182"/>
      <c r="M319" s="185"/>
      <c r="N319" s="186"/>
      <c r="O319" s="186"/>
      <c r="P319" s="186"/>
      <c r="Q319" s="186"/>
      <c r="R319" s="186"/>
      <c r="S319" s="186"/>
      <c r="T319" s="187"/>
      <c r="AT319" s="183" t="s">
        <v>173</v>
      </c>
      <c r="AU319" s="183" t="s">
        <v>82</v>
      </c>
      <c r="AV319" s="13" t="s">
        <v>80</v>
      </c>
      <c r="AW319" s="13" t="s">
        <v>36</v>
      </c>
      <c r="AX319" s="13" t="s">
        <v>73</v>
      </c>
      <c r="AY319" s="183" t="s">
        <v>149</v>
      </c>
    </row>
    <row r="320" spans="2:65" s="12" customFormat="1">
      <c r="B320" s="172"/>
      <c r="D320" s="173" t="s">
        <v>173</v>
      </c>
      <c r="E320" s="174" t="s">
        <v>5</v>
      </c>
      <c r="F320" s="175" t="s">
        <v>1318</v>
      </c>
      <c r="H320" s="176">
        <v>19.635000000000002</v>
      </c>
      <c r="L320" s="172"/>
      <c r="M320" s="177"/>
      <c r="N320" s="178"/>
      <c r="O320" s="178"/>
      <c r="P320" s="178"/>
      <c r="Q320" s="178"/>
      <c r="R320" s="178"/>
      <c r="S320" s="178"/>
      <c r="T320" s="179"/>
      <c r="AT320" s="174" t="s">
        <v>173</v>
      </c>
      <c r="AU320" s="174" t="s">
        <v>82</v>
      </c>
      <c r="AV320" s="12" t="s">
        <v>82</v>
      </c>
      <c r="AW320" s="12" t="s">
        <v>36</v>
      </c>
      <c r="AX320" s="12" t="s">
        <v>73</v>
      </c>
      <c r="AY320" s="174" t="s">
        <v>149</v>
      </c>
    </row>
    <row r="321" spans="2:65" s="12" customFormat="1">
      <c r="B321" s="172"/>
      <c r="D321" s="173" t="s">
        <v>173</v>
      </c>
      <c r="E321" s="174" t="s">
        <v>5</v>
      </c>
      <c r="F321" s="175" t="s">
        <v>1319</v>
      </c>
      <c r="H321" s="176">
        <v>2.97</v>
      </c>
      <c r="L321" s="172"/>
      <c r="M321" s="177"/>
      <c r="N321" s="178"/>
      <c r="O321" s="178"/>
      <c r="P321" s="178"/>
      <c r="Q321" s="178"/>
      <c r="R321" s="178"/>
      <c r="S321" s="178"/>
      <c r="T321" s="179"/>
      <c r="AT321" s="174" t="s">
        <v>173</v>
      </c>
      <c r="AU321" s="174" t="s">
        <v>82</v>
      </c>
      <c r="AV321" s="12" t="s">
        <v>82</v>
      </c>
      <c r="AW321" s="12" t="s">
        <v>36</v>
      </c>
      <c r="AX321" s="12" t="s">
        <v>73</v>
      </c>
      <c r="AY321" s="174" t="s">
        <v>149</v>
      </c>
    </row>
    <row r="322" spans="2:65" s="14" customFormat="1">
      <c r="B322" s="188"/>
      <c r="D322" s="173" t="s">
        <v>173</v>
      </c>
      <c r="E322" s="189" t="s">
        <v>5</v>
      </c>
      <c r="F322" s="190" t="s">
        <v>194</v>
      </c>
      <c r="H322" s="191">
        <v>22.605</v>
      </c>
      <c r="L322" s="188"/>
      <c r="M322" s="192"/>
      <c r="N322" s="193"/>
      <c r="O322" s="193"/>
      <c r="P322" s="193"/>
      <c r="Q322" s="193"/>
      <c r="R322" s="193"/>
      <c r="S322" s="193"/>
      <c r="T322" s="194"/>
      <c r="AT322" s="189" t="s">
        <v>173</v>
      </c>
      <c r="AU322" s="189" t="s">
        <v>82</v>
      </c>
      <c r="AV322" s="14" t="s">
        <v>156</v>
      </c>
      <c r="AW322" s="14" t="s">
        <v>36</v>
      </c>
      <c r="AX322" s="14" t="s">
        <v>80</v>
      </c>
      <c r="AY322" s="189" t="s">
        <v>149</v>
      </c>
    </row>
    <row r="323" spans="2:65" s="1" customFormat="1" ht="16.5" customHeight="1">
      <c r="B323" s="160"/>
      <c r="C323" s="161" t="s">
        <v>391</v>
      </c>
      <c r="D323" s="161" t="s">
        <v>151</v>
      </c>
      <c r="E323" s="162" t="s">
        <v>465</v>
      </c>
      <c r="F323" s="163" t="s">
        <v>466</v>
      </c>
      <c r="G323" s="164" t="s">
        <v>219</v>
      </c>
      <c r="H323" s="165">
        <v>137</v>
      </c>
      <c r="I323" s="166"/>
      <c r="J323" s="166">
        <f>ROUND(I323*H323,2)</f>
        <v>0</v>
      </c>
      <c r="K323" s="163" t="s">
        <v>5</v>
      </c>
      <c r="L323" s="39"/>
      <c r="M323" s="167" t="s">
        <v>5</v>
      </c>
      <c r="N323" s="168" t="s">
        <v>44</v>
      </c>
      <c r="O323" s="169">
        <v>0.06</v>
      </c>
      <c r="P323" s="169">
        <f>O323*H323</f>
        <v>8.2199999999999989</v>
      </c>
      <c r="Q323" s="169">
        <v>7.2999999999999996E-4</v>
      </c>
      <c r="R323" s="169">
        <f>Q323*H323</f>
        <v>0.10001</v>
      </c>
      <c r="S323" s="169">
        <v>0</v>
      </c>
      <c r="T323" s="170">
        <f>S323*H323</f>
        <v>0</v>
      </c>
      <c r="AR323" s="25" t="s">
        <v>156</v>
      </c>
      <c r="AT323" s="25" t="s">
        <v>151</v>
      </c>
      <c r="AU323" s="25" t="s">
        <v>82</v>
      </c>
      <c r="AY323" s="25" t="s">
        <v>149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25" t="s">
        <v>80</v>
      </c>
      <c r="BK323" s="171">
        <f>ROUND(I323*H323,2)</f>
        <v>0</v>
      </c>
      <c r="BL323" s="25" t="s">
        <v>156</v>
      </c>
      <c r="BM323" s="25" t="s">
        <v>1320</v>
      </c>
    </row>
    <row r="324" spans="2:65" s="12" customFormat="1">
      <c r="B324" s="172"/>
      <c r="D324" s="173" t="s">
        <v>173</v>
      </c>
      <c r="E324" s="174" t="s">
        <v>5</v>
      </c>
      <c r="F324" s="175" t="s">
        <v>1321</v>
      </c>
      <c r="H324" s="176">
        <v>119</v>
      </c>
      <c r="L324" s="172"/>
      <c r="M324" s="177"/>
      <c r="N324" s="178"/>
      <c r="O324" s="178"/>
      <c r="P324" s="178"/>
      <c r="Q324" s="178"/>
      <c r="R324" s="178"/>
      <c r="S324" s="178"/>
      <c r="T324" s="179"/>
      <c r="AT324" s="174" t="s">
        <v>173</v>
      </c>
      <c r="AU324" s="174" t="s">
        <v>82</v>
      </c>
      <c r="AV324" s="12" t="s">
        <v>82</v>
      </c>
      <c r="AW324" s="12" t="s">
        <v>36</v>
      </c>
      <c r="AX324" s="12" t="s">
        <v>73</v>
      </c>
      <c r="AY324" s="174" t="s">
        <v>149</v>
      </c>
    </row>
    <row r="325" spans="2:65" s="12" customFormat="1">
      <c r="B325" s="172"/>
      <c r="D325" s="173" t="s">
        <v>173</v>
      </c>
      <c r="E325" s="174" t="s">
        <v>5</v>
      </c>
      <c r="F325" s="175" t="s">
        <v>1322</v>
      </c>
      <c r="H325" s="176">
        <v>18</v>
      </c>
      <c r="L325" s="172"/>
      <c r="M325" s="177"/>
      <c r="N325" s="178"/>
      <c r="O325" s="178"/>
      <c r="P325" s="178"/>
      <c r="Q325" s="178"/>
      <c r="R325" s="178"/>
      <c r="S325" s="178"/>
      <c r="T325" s="179"/>
      <c r="AT325" s="174" t="s">
        <v>173</v>
      </c>
      <c r="AU325" s="174" t="s">
        <v>82</v>
      </c>
      <c r="AV325" s="12" t="s">
        <v>82</v>
      </c>
      <c r="AW325" s="12" t="s">
        <v>36</v>
      </c>
      <c r="AX325" s="12" t="s">
        <v>73</v>
      </c>
      <c r="AY325" s="174" t="s">
        <v>149</v>
      </c>
    </row>
    <row r="326" spans="2:65" s="14" customFormat="1">
      <c r="B326" s="188"/>
      <c r="D326" s="173" t="s">
        <v>173</v>
      </c>
      <c r="E326" s="189" t="s">
        <v>5</v>
      </c>
      <c r="F326" s="190" t="s">
        <v>194</v>
      </c>
      <c r="H326" s="191">
        <v>137</v>
      </c>
      <c r="L326" s="188"/>
      <c r="M326" s="192"/>
      <c r="N326" s="193"/>
      <c r="O326" s="193"/>
      <c r="P326" s="193"/>
      <c r="Q326" s="193"/>
      <c r="R326" s="193"/>
      <c r="S326" s="193"/>
      <c r="T326" s="194"/>
      <c r="AT326" s="189" t="s">
        <v>173</v>
      </c>
      <c r="AU326" s="189" t="s">
        <v>82</v>
      </c>
      <c r="AV326" s="14" t="s">
        <v>156</v>
      </c>
      <c r="AW326" s="14" t="s">
        <v>36</v>
      </c>
      <c r="AX326" s="14" t="s">
        <v>80</v>
      </c>
      <c r="AY326" s="189" t="s">
        <v>149</v>
      </c>
    </row>
    <row r="327" spans="2:65" s="11" customFormat="1" ht="29.85" customHeight="1">
      <c r="B327" s="148"/>
      <c r="D327" s="149" t="s">
        <v>72</v>
      </c>
      <c r="E327" s="158" t="s">
        <v>161</v>
      </c>
      <c r="F327" s="158" t="s">
        <v>470</v>
      </c>
      <c r="J327" s="159">
        <f>BK327</f>
        <v>0</v>
      </c>
      <c r="L327" s="148"/>
      <c r="M327" s="152"/>
      <c r="N327" s="153"/>
      <c r="O327" s="153"/>
      <c r="P327" s="154">
        <f>P328</f>
        <v>10.115</v>
      </c>
      <c r="Q327" s="153"/>
      <c r="R327" s="154">
        <f>R328</f>
        <v>0</v>
      </c>
      <c r="S327" s="153"/>
      <c r="T327" s="155">
        <f>T328</f>
        <v>0</v>
      </c>
      <c r="AR327" s="149" t="s">
        <v>80</v>
      </c>
      <c r="AT327" s="156" t="s">
        <v>72</v>
      </c>
      <c r="AU327" s="156" t="s">
        <v>80</v>
      </c>
      <c r="AY327" s="149" t="s">
        <v>149</v>
      </c>
      <c r="BK327" s="157">
        <f>BK328</f>
        <v>0</v>
      </c>
    </row>
    <row r="328" spans="2:65" s="1" customFormat="1" ht="16.5" customHeight="1">
      <c r="B328" s="160"/>
      <c r="C328" s="161" t="s">
        <v>397</v>
      </c>
      <c r="D328" s="161" t="s">
        <v>151</v>
      </c>
      <c r="E328" s="162" t="s">
        <v>472</v>
      </c>
      <c r="F328" s="163" t="s">
        <v>473</v>
      </c>
      <c r="G328" s="164" t="s">
        <v>219</v>
      </c>
      <c r="H328" s="165">
        <v>119</v>
      </c>
      <c r="I328" s="166"/>
      <c r="J328" s="166">
        <f>ROUND(I328*H328,2)</f>
        <v>0</v>
      </c>
      <c r="K328" s="163" t="s">
        <v>155</v>
      </c>
      <c r="L328" s="39"/>
      <c r="M328" s="167" t="s">
        <v>5</v>
      </c>
      <c r="N328" s="168" t="s">
        <v>44</v>
      </c>
      <c r="O328" s="169">
        <v>8.5000000000000006E-2</v>
      </c>
      <c r="P328" s="169">
        <f>O328*H328</f>
        <v>10.115</v>
      </c>
      <c r="Q328" s="169">
        <v>0</v>
      </c>
      <c r="R328" s="169">
        <f>Q328*H328</f>
        <v>0</v>
      </c>
      <c r="S328" s="169">
        <v>0</v>
      </c>
      <c r="T328" s="170">
        <f>S328*H328</f>
        <v>0</v>
      </c>
      <c r="AR328" s="25" t="s">
        <v>156</v>
      </c>
      <c r="AT328" s="25" t="s">
        <v>151</v>
      </c>
      <c r="AU328" s="25" t="s">
        <v>82</v>
      </c>
      <c r="AY328" s="25" t="s">
        <v>149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25" t="s">
        <v>80</v>
      </c>
      <c r="BK328" s="171">
        <f>ROUND(I328*H328,2)</f>
        <v>0</v>
      </c>
      <c r="BL328" s="25" t="s">
        <v>156</v>
      </c>
      <c r="BM328" s="25" t="s">
        <v>1323</v>
      </c>
    </row>
    <row r="329" spans="2:65" s="11" customFormat="1" ht="29.85" customHeight="1">
      <c r="B329" s="148"/>
      <c r="D329" s="149" t="s">
        <v>72</v>
      </c>
      <c r="E329" s="158" t="s">
        <v>156</v>
      </c>
      <c r="F329" s="158" t="s">
        <v>475</v>
      </c>
      <c r="J329" s="159">
        <f>BK329</f>
        <v>0</v>
      </c>
      <c r="L329" s="148"/>
      <c r="M329" s="152"/>
      <c r="N329" s="153"/>
      <c r="O329" s="153"/>
      <c r="P329" s="154">
        <f>SUM(P330:P343)</f>
        <v>22.63289</v>
      </c>
      <c r="Q329" s="153"/>
      <c r="R329" s="154">
        <f>SUM(R330:R343)</f>
        <v>0.4758</v>
      </c>
      <c r="S329" s="153"/>
      <c r="T329" s="155">
        <f>SUM(T330:T343)</f>
        <v>0</v>
      </c>
      <c r="AR329" s="149" t="s">
        <v>80</v>
      </c>
      <c r="AT329" s="156" t="s">
        <v>72</v>
      </c>
      <c r="AU329" s="156" t="s">
        <v>80</v>
      </c>
      <c r="AY329" s="149" t="s">
        <v>149</v>
      </c>
      <c r="BK329" s="157">
        <f>SUM(BK330:BK343)</f>
        <v>0</v>
      </c>
    </row>
    <row r="330" spans="2:65" s="1" customFormat="1" ht="25.5" customHeight="1">
      <c r="B330" s="160"/>
      <c r="C330" s="161" t="s">
        <v>407</v>
      </c>
      <c r="D330" s="161" t="s">
        <v>151</v>
      </c>
      <c r="E330" s="162" t="s">
        <v>477</v>
      </c>
      <c r="F330" s="163" t="s">
        <v>478</v>
      </c>
      <c r="G330" s="164" t="s">
        <v>268</v>
      </c>
      <c r="H330" s="165">
        <v>14.59</v>
      </c>
      <c r="I330" s="166"/>
      <c r="J330" s="166">
        <f>ROUND(I330*H330,2)</f>
        <v>0</v>
      </c>
      <c r="K330" s="163" t="s">
        <v>155</v>
      </c>
      <c r="L330" s="39"/>
      <c r="M330" s="167" t="s">
        <v>5</v>
      </c>
      <c r="N330" s="168" t="s">
        <v>44</v>
      </c>
      <c r="O330" s="169">
        <v>1.3169999999999999</v>
      </c>
      <c r="P330" s="169">
        <f>O330*H330</f>
        <v>19.215029999999999</v>
      </c>
      <c r="Q330" s="169">
        <v>0</v>
      </c>
      <c r="R330" s="169">
        <f>Q330*H330</f>
        <v>0</v>
      </c>
      <c r="S330" s="169">
        <v>0</v>
      </c>
      <c r="T330" s="170">
        <f>S330*H330</f>
        <v>0</v>
      </c>
      <c r="AR330" s="25" t="s">
        <v>156</v>
      </c>
      <c r="AT330" s="25" t="s">
        <v>151</v>
      </c>
      <c r="AU330" s="25" t="s">
        <v>82</v>
      </c>
      <c r="AY330" s="25" t="s">
        <v>149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25" t="s">
        <v>80</v>
      </c>
      <c r="BK330" s="171">
        <f>ROUND(I330*H330,2)</f>
        <v>0</v>
      </c>
      <c r="BL330" s="25" t="s">
        <v>156</v>
      </c>
      <c r="BM330" s="25" t="s">
        <v>1324</v>
      </c>
    </row>
    <row r="331" spans="2:65" s="13" customFormat="1">
      <c r="B331" s="182"/>
      <c r="D331" s="173" t="s">
        <v>173</v>
      </c>
      <c r="E331" s="183" t="s">
        <v>5</v>
      </c>
      <c r="F331" s="184" t="s">
        <v>187</v>
      </c>
      <c r="H331" s="183" t="s">
        <v>5</v>
      </c>
      <c r="L331" s="182"/>
      <c r="M331" s="185"/>
      <c r="N331" s="186"/>
      <c r="O331" s="186"/>
      <c r="P331" s="186"/>
      <c r="Q331" s="186"/>
      <c r="R331" s="186"/>
      <c r="S331" s="186"/>
      <c r="T331" s="187"/>
      <c r="AT331" s="183" t="s">
        <v>173</v>
      </c>
      <c r="AU331" s="183" t="s">
        <v>82</v>
      </c>
      <c r="AV331" s="13" t="s">
        <v>80</v>
      </c>
      <c r="AW331" s="13" t="s">
        <v>36</v>
      </c>
      <c r="AX331" s="13" t="s">
        <v>73</v>
      </c>
      <c r="AY331" s="183" t="s">
        <v>149</v>
      </c>
    </row>
    <row r="332" spans="2:65" s="13" customFormat="1">
      <c r="B332" s="182"/>
      <c r="D332" s="173" t="s">
        <v>173</v>
      </c>
      <c r="E332" s="183" t="s">
        <v>5</v>
      </c>
      <c r="F332" s="184" t="s">
        <v>281</v>
      </c>
      <c r="H332" s="183" t="s">
        <v>5</v>
      </c>
      <c r="L332" s="182"/>
      <c r="M332" s="185"/>
      <c r="N332" s="186"/>
      <c r="O332" s="186"/>
      <c r="P332" s="186"/>
      <c r="Q332" s="186"/>
      <c r="R332" s="186"/>
      <c r="S332" s="186"/>
      <c r="T332" s="187"/>
      <c r="AT332" s="183" t="s">
        <v>173</v>
      </c>
      <c r="AU332" s="183" t="s">
        <v>82</v>
      </c>
      <c r="AV332" s="13" t="s">
        <v>80</v>
      </c>
      <c r="AW332" s="13" t="s">
        <v>36</v>
      </c>
      <c r="AX332" s="13" t="s">
        <v>73</v>
      </c>
      <c r="AY332" s="183" t="s">
        <v>149</v>
      </c>
    </row>
    <row r="333" spans="2:65" s="12" customFormat="1">
      <c r="B333" s="172"/>
      <c r="D333" s="173" t="s">
        <v>173</v>
      </c>
      <c r="E333" s="174" t="s">
        <v>5</v>
      </c>
      <c r="F333" s="175" t="s">
        <v>1325</v>
      </c>
      <c r="H333" s="176">
        <v>12.61</v>
      </c>
      <c r="L333" s="172"/>
      <c r="M333" s="177"/>
      <c r="N333" s="178"/>
      <c r="O333" s="178"/>
      <c r="P333" s="178"/>
      <c r="Q333" s="178"/>
      <c r="R333" s="178"/>
      <c r="S333" s="178"/>
      <c r="T333" s="179"/>
      <c r="AT333" s="174" t="s">
        <v>173</v>
      </c>
      <c r="AU333" s="174" t="s">
        <v>82</v>
      </c>
      <c r="AV333" s="12" t="s">
        <v>82</v>
      </c>
      <c r="AW333" s="12" t="s">
        <v>36</v>
      </c>
      <c r="AX333" s="12" t="s">
        <v>73</v>
      </c>
      <c r="AY333" s="174" t="s">
        <v>149</v>
      </c>
    </row>
    <row r="334" spans="2:65" s="12" customFormat="1">
      <c r="B334" s="172"/>
      <c r="D334" s="173" t="s">
        <v>173</v>
      </c>
      <c r="E334" s="174" t="s">
        <v>5</v>
      </c>
      <c r="F334" s="175" t="s">
        <v>1326</v>
      </c>
      <c r="H334" s="176">
        <v>1.98</v>
      </c>
      <c r="L334" s="172"/>
      <c r="M334" s="177"/>
      <c r="N334" s="178"/>
      <c r="O334" s="178"/>
      <c r="P334" s="178"/>
      <c r="Q334" s="178"/>
      <c r="R334" s="178"/>
      <c r="S334" s="178"/>
      <c r="T334" s="179"/>
      <c r="AT334" s="174" t="s">
        <v>173</v>
      </c>
      <c r="AU334" s="174" t="s">
        <v>82</v>
      </c>
      <c r="AV334" s="12" t="s">
        <v>82</v>
      </c>
      <c r="AW334" s="12" t="s">
        <v>36</v>
      </c>
      <c r="AX334" s="12" t="s">
        <v>73</v>
      </c>
      <c r="AY334" s="174" t="s">
        <v>149</v>
      </c>
    </row>
    <row r="335" spans="2:65" s="14" customFormat="1">
      <c r="B335" s="188"/>
      <c r="D335" s="173" t="s">
        <v>173</v>
      </c>
      <c r="E335" s="189" t="s">
        <v>5</v>
      </c>
      <c r="F335" s="190" t="s">
        <v>194</v>
      </c>
      <c r="H335" s="191">
        <v>14.59</v>
      </c>
      <c r="L335" s="188"/>
      <c r="M335" s="192"/>
      <c r="N335" s="193"/>
      <c r="O335" s="193"/>
      <c r="P335" s="193"/>
      <c r="Q335" s="193"/>
      <c r="R335" s="193"/>
      <c r="S335" s="193"/>
      <c r="T335" s="194"/>
      <c r="AT335" s="189" t="s">
        <v>173</v>
      </c>
      <c r="AU335" s="189" t="s">
        <v>82</v>
      </c>
      <c r="AV335" s="14" t="s">
        <v>156</v>
      </c>
      <c r="AW335" s="14" t="s">
        <v>36</v>
      </c>
      <c r="AX335" s="14" t="s">
        <v>80</v>
      </c>
      <c r="AY335" s="189" t="s">
        <v>149</v>
      </c>
    </row>
    <row r="336" spans="2:65" s="1" customFormat="1" ht="25.5" customHeight="1">
      <c r="B336" s="160"/>
      <c r="C336" s="161" t="s">
        <v>414</v>
      </c>
      <c r="D336" s="161" t="s">
        <v>151</v>
      </c>
      <c r="E336" s="162" t="s">
        <v>488</v>
      </c>
      <c r="F336" s="163" t="s">
        <v>489</v>
      </c>
      <c r="G336" s="164" t="s">
        <v>154</v>
      </c>
      <c r="H336" s="165">
        <v>8</v>
      </c>
      <c r="I336" s="166"/>
      <c r="J336" s="166">
        <f>ROUND(I336*H336,2)</f>
        <v>0</v>
      </c>
      <c r="K336" s="163" t="s">
        <v>155</v>
      </c>
      <c r="L336" s="39"/>
      <c r="M336" s="167" t="s">
        <v>5</v>
      </c>
      <c r="N336" s="168" t="s">
        <v>44</v>
      </c>
      <c r="O336" s="169">
        <v>0.28000000000000003</v>
      </c>
      <c r="P336" s="169">
        <f>O336*H336</f>
        <v>2.2400000000000002</v>
      </c>
      <c r="Q336" s="169">
        <v>6.6E-3</v>
      </c>
      <c r="R336" s="169">
        <f>Q336*H336</f>
        <v>5.28E-2</v>
      </c>
      <c r="S336" s="169">
        <v>0</v>
      </c>
      <c r="T336" s="170">
        <f>S336*H336</f>
        <v>0</v>
      </c>
      <c r="AR336" s="25" t="s">
        <v>156</v>
      </c>
      <c r="AT336" s="25" t="s">
        <v>151</v>
      </c>
      <c r="AU336" s="25" t="s">
        <v>82</v>
      </c>
      <c r="AY336" s="25" t="s">
        <v>149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25" t="s">
        <v>80</v>
      </c>
      <c r="BK336" s="171">
        <f>ROUND(I336*H336,2)</f>
        <v>0</v>
      </c>
      <c r="BL336" s="25" t="s">
        <v>156</v>
      </c>
      <c r="BM336" s="25" t="s">
        <v>1327</v>
      </c>
    </row>
    <row r="337" spans="2:65" s="13" customFormat="1">
      <c r="B337" s="182"/>
      <c r="D337" s="173" t="s">
        <v>173</v>
      </c>
      <c r="E337" s="183" t="s">
        <v>5</v>
      </c>
      <c r="F337" s="184" t="s">
        <v>491</v>
      </c>
      <c r="H337" s="183" t="s">
        <v>5</v>
      </c>
      <c r="L337" s="182"/>
      <c r="M337" s="185"/>
      <c r="N337" s="186"/>
      <c r="O337" s="186"/>
      <c r="P337" s="186"/>
      <c r="Q337" s="186"/>
      <c r="R337" s="186"/>
      <c r="S337" s="186"/>
      <c r="T337" s="187"/>
      <c r="AT337" s="183" t="s">
        <v>173</v>
      </c>
      <c r="AU337" s="183" t="s">
        <v>82</v>
      </c>
      <c r="AV337" s="13" t="s">
        <v>80</v>
      </c>
      <c r="AW337" s="13" t="s">
        <v>36</v>
      </c>
      <c r="AX337" s="13" t="s">
        <v>73</v>
      </c>
      <c r="AY337" s="183" t="s">
        <v>149</v>
      </c>
    </row>
    <row r="338" spans="2:65" s="12" customFormat="1">
      <c r="B338" s="172"/>
      <c r="D338" s="173" t="s">
        <v>173</v>
      </c>
      <c r="E338" s="174" t="s">
        <v>5</v>
      </c>
      <c r="F338" s="175" t="s">
        <v>1328</v>
      </c>
      <c r="H338" s="176">
        <v>8</v>
      </c>
      <c r="L338" s="172"/>
      <c r="M338" s="177"/>
      <c r="N338" s="178"/>
      <c r="O338" s="178"/>
      <c r="P338" s="178"/>
      <c r="Q338" s="178"/>
      <c r="R338" s="178"/>
      <c r="S338" s="178"/>
      <c r="T338" s="179"/>
      <c r="AT338" s="174" t="s">
        <v>173</v>
      </c>
      <c r="AU338" s="174" t="s">
        <v>82</v>
      </c>
      <c r="AV338" s="12" t="s">
        <v>82</v>
      </c>
      <c r="AW338" s="12" t="s">
        <v>36</v>
      </c>
      <c r="AX338" s="12" t="s">
        <v>80</v>
      </c>
      <c r="AY338" s="174" t="s">
        <v>149</v>
      </c>
    </row>
    <row r="339" spans="2:65" s="1" customFormat="1" ht="16.5" customHeight="1">
      <c r="B339" s="160"/>
      <c r="C339" s="202" t="s">
        <v>422</v>
      </c>
      <c r="D339" s="202" t="s">
        <v>415</v>
      </c>
      <c r="E339" s="203" t="s">
        <v>494</v>
      </c>
      <c r="F339" s="204" t="s">
        <v>495</v>
      </c>
      <c r="G339" s="205" t="s">
        <v>154</v>
      </c>
      <c r="H339" s="206">
        <v>2</v>
      </c>
      <c r="I339" s="207"/>
      <c r="J339" s="207">
        <f>ROUND(I339*H339,2)</f>
        <v>0</v>
      </c>
      <c r="K339" s="204" t="s">
        <v>5</v>
      </c>
      <c r="L339" s="208"/>
      <c r="M339" s="209" t="s">
        <v>5</v>
      </c>
      <c r="N339" s="210" t="s">
        <v>44</v>
      </c>
      <c r="O339" s="169">
        <v>0</v>
      </c>
      <c r="P339" s="169">
        <f>O339*H339</f>
        <v>0</v>
      </c>
      <c r="Q339" s="169">
        <v>3.9E-2</v>
      </c>
      <c r="R339" s="169">
        <f>Q339*H339</f>
        <v>7.8E-2</v>
      </c>
      <c r="S339" s="169">
        <v>0</v>
      </c>
      <c r="T339" s="170">
        <f>S339*H339</f>
        <v>0</v>
      </c>
      <c r="AR339" s="25" t="s">
        <v>195</v>
      </c>
      <c r="AT339" s="25" t="s">
        <v>415</v>
      </c>
      <c r="AU339" s="25" t="s">
        <v>82</v>
      </c>
      <c r="AY339" s="25" t="s">
        <v>149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25" t="s">
        <v>80</v>
      </c>
      <c r="BK339" s="171">
        <f>ROUND(I339*H339,2)</f>
        <v>0</v>
      </c>
      <c r="BL339" s="25" t="s">
        <v>156</v>
      </c>
      <c r="BM339" s="25" t="s">
        <v>1329</v>
      </c>
    </row>
    <row r="340" spans="2:65" s="1" customFormat="1" ht="16.5" customHeight="1">
      <c r="B340" s="160"/>
      <c r="C340" s="202" t="s">
        <v>428</v>
      </c>
      <c r="D340" s="202" t="s">
        <v>415</v>
      </c>
      <c r="E340" s="203" t="s">
        <v>498</v>
      </c>
      <c r="F340" s="204" t="s">
        <v>499</v>
      </c>
      <c r="G340" s="205" t="s">
        <v>154</v>
      </c>
      <c r="H340" s="206">
        <v>3</v>
      </c>
      <c r="I340" s="207"/>
      <c r="J340" s="207">
        <f>ROUND(I340*H340,2)</f>
        <v>0</v>
      </c>
      <c r="K340" s="204" t="s">
        <v>155</v>
      </c>
      <c r="L340" s="208"/>
      <c r="M340" s="209" t="s">
        <v>5</v>
      </c>
      <c r="N340" s="210" t="s">
        <v>44</v>
      </c>
      <c r="O340" s="169">
        <v>0</v>
      </c>
      <c r="P340" s="169">
        <f>O340*H340</f>
        <v>0</v>
      </c>
      <c r="Q340" s="169">
        <v>5.0999999999999997E-2</v>
      </c>
      <c r="R340" s="169">
        <f>Q340*H340</f>
        <v>0.153</v>
      </c>
      <c r="S340" s="169">
        <v>0</v>
      </c>
      <c r="T340" s="170">
        <f>S340*H340</f>
        <v>0</v>
      </c>
      <c r="AR340" s="25" t="s">
        <v>195</v>
      </c>
      <c r="AT340" s="25" t="s">
        <v>415</v>
      </c>
      <c r="AU340" s="25" t="s">
        <v>82</v>
      </c>
      <c r="AY340" s="25" t="s">
        <v>149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25" t="s">
        <v>80</v>
      </c>
      <c r="BK340" s="171">
        <f>ROUND(I340*H340,2)</f>
        <v>0</v>
      </c>
      <c r="BL340" s="25" t="s">
        <v>156</v>
      </c>
      <c r="BM340" s="25" t="s">
        <v>1330</v>
      </c>
    </row>
    <row r="341" spans="2:65" s="1" customFormat="1" ht="16.5" customHeight="1">
      <c r="B341" s="160"/>
      <c r="C341" s="202" t="s">
        <v>434</v>
      </c>
      <c r="D341" s="202" t="s">
        <v>415</v>
      </c>
      <c r="E341" s="203" t="s">
        <v>502</v>
      </c>
      <c r="F341" s="204" t="s">
        <v>503</v>
      </c>
      <c r="G341" s="205" t="s">
        <v>154</v>
      </c>
      <c r="H341" s="206">
        <v>3</v>
      </c>
      <c r="I341" s="207"/>
      <c r="J341" s="207">
        <f>ROUND(I341*H341,2)</f>
        <v>0</v>
      </c>
      <c r="K341" s="204" t="s">
        <v>5</v>
      </c>
      <c r="L341" s="208"/>
      <c r="M341" s="209" t="s">
        <v>5</v>
      </c>
      <c r="N341" s="210" t="s">
        <v>44</v>
      </c>
      <c r="O341" s="169">
        <v>0</v>
      </c>
      <c r="P341" s="169">
        <f>O341*H341</f>
        <v>0</v>
      </c>
      <c r="Q341" s="169">
        <v>6.4000000000000001E-2</v>
      </c>
      <c r="R341" s="169">
        <f>Q341*H341</f>
        <v>0.192</v>
      </c>
      <c r="S341" s="169">
        <v>0</v>
      </c>
      <c r="T341" s="170">
        <f>S341*H341</f>
        <v>0</v>
      </c>
      <c r="AR341" s="25" t="s">
        <v>195</v>
      </c>
      <c r="AT341" s="25" t="s">
        <v>415</v>
      </c>
      <c r="AU341" s="25" t="s">
        <v>82</v>
      </c>
      <c r="AY341" s="25" t="s">
        <v>149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25" t="s">
        <v>80</v>
      </c>
      <c r="BK341" s="171">
        <f>ROUND(I341*H341,2)</f>
        <v>0</v>
      </c>
      <c r="BL341" s="25" t="s">
        <v>156</v>
      </c>
      <c r="BM341" s="25" t="s">
        <v>1331</v>
      </c>
    </row>
    <row r="342" spans="2:65" s="1" customFormat="1" ht="25.5" customHeight="1">
      <c r="B342" s="160"/>
      <c r="C342" s="161" t="s">
        <v>439</v>
      </c>
      <c r="D342" s="161" t="s">
        <v>151</v>
      </c>
      <c r="E342" s="162" t="s">
        <v>515</v>
      </c>
      <c r="F342" s="163" t="s">
        <v>516</v>
      </c>
      <c r="G342" s="164" t="s">
        <v>268</v>
      </c>
      <c r="H342" s="165">
        <v>0.80400000000000005</v>
      </c>
      <c r="I342" s="166"/>
      <c r="J342" s="166">
        <f>ROUND(I342*H342,2)</f>
        <v>0</v>
      </c>
      <c r="K342" s="163" t="s">
        <v>155</v>
      </c>
      <c r="L342" s="39"/>
      <c r="M342" s="167" t="s">
        <v>5</v>
      </c>
      <c r="N342" s="168" t="s">
        <v>44</v>
      </c>
      <c r="O342" s="169">
        <v>1.4650000000000001</v>
      </c>
      <c r="P342" s="169">
        <f>O342*H342</f>
        <v>1.1778600000000001</v>
      </c>
      <c r="Q342" s="169">
        <v>0</v>
      </c>
      <c r="R342" s="169">
        <f>Q342*H342</f>
        <v>0</v>
      </c>
      <c r="S342" s="169">
        <v>0</v>
      </c>
      <c r="T342" s="170">
        <f>S342*H342</f>
        <v>0</v>
      </c>
      <c r="AR342" s="25" t="s">
        <v>156</v>
      </c>
      <c r="AT342" s="25" t="s">
        <v>151</v>
      </c>
      <c r="AU342" s="25" t="s">
        <v>82</v>
      </c>
      <c r="AY342" s="25" t="s">
        <v>149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25" t="s">
        <v>80</v>
      </c>
      <c r="BK342" s="171">
        <f>ROUND(I342*H342,2)</f>
        <v>0</v>
      </c>
      <c r="BL342" s="25" t="s">
        <v>156</v>
      </c>
      <c r="BM342" s="25" t="s">
        <v>1332</v>
      </c>
    </row>
    <row r="343" spans="2:65" s="12" customFormat="1">
      <c r="B343" s="172"/>
      <c r="D343" s="173" t="s">
        <v>173</v>
      </c>
      <c r="E343" s="174" t="s">
        <v>5</v>
      </c>
      <c r="F343" s="175" t="s">
        <v>1156</v>
      </c>
      <c r="H343" s="176">
        <v>0.80400000000000005</v>
      </c>
      <c r="L343" s="172"/>
      <c r="M343" s="177"/>
      <c r="N343" s="178"/>
      <c r="O343" s="178"/>
      <c r="P343" s="178"/>
      <c r="Q343" s="178"/>
      <c r="R343" s="178"/>
      <c r="S343" s="178"/>
      <c r="T343" s="179"/>
      <c r="AT343" s="174" t="s">
        <v>173</v>
      </c>
      <c r="AU343" s="174" t="s">
        <v>82</v>
      </c>
      <c r="AV343" s="12" t="s">
        <v>82</v>
      </c>
      <c r="AW343" s="12" t="s">
        <v>36</v>
      </c>
      <c r="AX343" s="12" t="s">
        <v>80</v>
      </c>
      <c r="AY343" s="174" t="s">
        <v>149</v>
      </c>
    </row>
    <row r="344" spans="2:65" s="11" customFormat="1" ht="29.85" customHeight="1">
      <c r="B344" s="148"/>
      <c r="D344" s="149" t="s">
        <v>72</v>
      </c>
      <c r="E344" s="158" t="s">
        <v>168</v>
      </c>
      <c r="F344" s="158" t="s">
        <v>519</v>
      </c>
      <c r="J344" s="159">
        <f>BK344</f>
        <v>0</v>
      </c>
      <c r="L344" s="148"/>
      <c r="M344" s="152"/>
      <c r="N344" s="153"/>
      <c r="O344" s="153"/>
      <c r="P344" s="154">
        <f>SUM(P345:P417)</f>
        <v>16.286835000000004</v>
      </c>
      <c r="Q344" s="153"/>
      <c r="R344" s="154">
        <f>SUM(R345:R417)</f>
        <v>0</v>
      </c>
      <c r="S344" s="153"/>
      <c r="T344" s="155">
        <f>SUM(T345:T417)</f>
        <v>0</v>
      </c>
      <c r="AR344" s="149" t="s">
        <v>80</v>
      </c>
      <c r="AT344" s="156" t="s">
        <v>72</v>
      </c>
      <c r="AU344" s="156" t="s">
        <v>80</v>
      </c>
      <c r="AY344" s="149" t="s">
        <v>149</v>
      </c>
      <c r="BK344" s="157">
        <f>SUM(BK345:BK417)</f>
        <v>0</v>
      </c>
    </row>
    <row r="345" spans="2:65" s="1" customFormat="1" ht="25.5" customHeight="1">
      <c r="B345" s="160"/>
      <c r="C345" s="161" t="s">
        <v>445</v>
      </c>
      <c r="D345" s="161" t="s">
        <v>151</v>
      </c>
      <c r="E345" s="162" t="s">
        <v>521</v>
      </c>
      <c r="F345" s="163" t="s">
        <v>522</v>
      </c>
      <c r="G345" s="164" t="s">
        <v>171</v>
      </c>
      <c r="H345" s="165">
        <v>83.984999999999999</v>
      </c>
      <c r="I345" s="166"/>
      <c r="J345" s="166">
        <f>ROUND(I345*H345,2)</f>
        <v>0</v>
      </c>
      <c r="K345" s="163" t="s">
        <v>155</v>
      </c>
      <c r="L345" s="39"/>
      <c r="M345" s="167" t="s">
        <v>5</v>
      </c>
      <c r="N345" s="168" t="s">
        <v>44</v>
      </c>
      <c r="O345" s="169">
        <v>5.7000000000000002E-2</v>
      </c>
      <c r="P345" s="169">
        <f>O345*H345</f>
        <v>4.7871449999999998</v>
      </c>
      <c r="Q345" s="169">
        <v>0</v>
      </c>
      <c r="R345" s="169">
        <f>Q345*H345</f>
        <v>0</v>
      </c>
      <c r="S345" s="169">
        <v>0</v>
      </c>
      <c r="T345" s="170">
        <f>S345*H345</f>
        <v>0</v>
      </c>
      <c r="AR345" s="25" t="s">
        <v>156</v>
      </c>
      <c r="AT345" s="25" t="s">
        <v>151</v>
      </c>
      <c r="AU345" s="25" t="s">
        <v>82</v>
      </c>
      <c r="AY345" s="25" t="s">
        <v>149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25" t="s">
        <v>80</v>
      </c>
      <c r="BK345" s="171">
        <f>ROUND(I345*H345,2)</f>
        <v>0</v>
      </c>
      <c r="BL345" s="25" t="s">
        <v>156</v>
      </c>
      <c r="BM345" s="25" t="s">
        <v>1333</v>
      </c>
    </row>
    <row r="346" spans="2:65" s="13" customFormat="1">
      <c r="B346" s="182"/>
      <c r="D346" s="173" t="s">
        <v>173</v>
      </c>
      <c r="E346" s="183" t="s">
        <v>5</v>
      </c>
      <c r="F346" s="184" t="s">
        <v>187</v>
      </c>
      <c r="H346" s="183" t="s">
        <v>5</v>
      </c>
      <c r="L346" s="182"/>
      <c r="M346" s="185"/>
      <c r="N346" s="186"/>
      <c r="O346" s="186"/>
      <c r="P346" s="186"/>
      <c r="Q346" s="186"/>
      <c r="R346" s="186"/>
      <c r="S346" s="186"/>
      <c r="T346" s="187"/>
      <c r="AT346" s="183" t="s">
        <v>173</v>
      </c>
      <c r="AU346" s="183" t="s">
        <v>82</v>
      </c>
      <c r="AV346" s="13" t="s">
        <v>80</v>
      </c>
      <c r="AW346" s="13" t="s">
        <v>36</v>
      </c>
      <c r="AX346" s="13" t="s">
        <v>73</v>
      </c>
      <c r="AY346" s="183" t="s">
        <v>149</v>
      </c>
    </row>
    <row r="347" spans="2:65" s="13" customFormat="1">
      <c r="B347" s="182"/>
      <c r="D347" s="173" t="s">
        <v>173</v>
      </c>
      <c r="E347" s="183" t="s">
        <v>5</v>
      </c>
      <c r="F347" s="184" t="s">
        <v>188</v>
      </c>
      <c r="H347" s="183" t="s">
        <v>5</v>
      </c>
      <c r="L347" s="182"/>
      <c r="M347" s="185"/>
      <c r="N347" s="186"/>
      <c r="O347" s="186"/>
      <c r="P347" s="186"/>
      <c r="Q347" s="186"/>
      <c r="R347" s="186"/>
      <c r="S347" s="186"/>
      <c r="T347" s="187"/>
      <c r="AT347" s="183" t="s">
        <v>173</v>
      </c>
      <c r="AU347" s="183" t="s">
        <v>82</v>
      </c>
      <c r="AV347" s="13" t="s">
        <v>80</v>
      </c>
      <c r="AW347" s="13" t="s">
        <v>36</v>
      </c>
      <c r="AX347" s="13" t="s">
        <v>73</v>
      </c>
      <c r="AY347" s="183" t="s">
        <v>149</v>
      </c>
    </row>
    <row r="348" spans="2:65" s="13" customFormat="1">
      <c r="B348" s="182"/>
      <c r="D348" s="173" t="s">
        <v>173</v>
      </c>
      <c r="E348" s="183" t="s">
        <v>5</v>
      </c>
      <c r="F348" s="184" t="s">
        <v>524</v>
      </c>
      <c r="H348" s="183" t="s">
        <v>5</v>
      </c>
      <c r="L348" s="182"/>
      <c r="M348" s="185"/>
      <c r="N348" s="186"/>
      <c r="O348" s="186"/>
      <c r="P348" s="186"/>
      <c r="Q348" s="186"/>
      <c r="R348" s="186"/>
      <c r="S348" s="186"/>
      <c r="T348" s="187"/>
      <c r="AT348" s="183" t="s">
        <v>173</v>
      </c>
      <c r="AU348" s="183" t="s">
        <v>82</v>
      </c>
      <c r="AV348" s="13" t="s">
        <v>80</v>
      </c>
      <c r="AW348" s="13" t="s">
        <v>36</v>
      </c>
      <c r="AX348" s="13" t="s">
        <v>73</v>
      </c>
      <c r="AY348" s="183" t="s">
        <v>149</v>
      </c>
    </row>
    <row r="349" spans="2:65" s="12" customFormat="1">
      <c r="B349" s="172"/>
      <c r="D349" s="173" t="s">
        <v>173</v>
      </c>
      <c r="E349" s="174" t="s">
        <v>5</v>
      </c>
      <c r="F349" s="175" t="s">
        <v>1334</v>
      </c>
      <c r="H349" s="176">
        <v>67.484999999999999</v>
      </c>
      <c r="L349" s="172"/>
      <c r="M349" s="177"/>
      <c r="N349" s="178"/>
      <c r="O349" s="178"/>
      <c r="P349" s="178"/>
      <c r="Q349" s="178"/>
      <c r="R349" s="178"/>
      <c r="S349" s="178"/>
      <c r="T349" s="179"/>
      <c r="AT349" s="174" t="s">
        <v>173</v>
      </c>
      <c r="AU349" s="174" t="s">
        <v>82</v>
      </c>
      <c r="AV349" s="12" t="s">
        <v>82</v>
      </c>
      <c r="AW349" s="12" t="s">
        <v>36</v>
      </c>
      <c r="AX349" s="12" t="s">
        <v>73</v>
      </c>
      <c r="AY349" s="174" t="s">
        <v>149</v>
      </c>
    </row>
    <row r="350" spans="2:65" s="12" customFormat="1">
      <c r="B350" s="172"/>
      <c r="D350" s="173" t="s">
        <v>173</v>
      </c>
      <c r="E350" s="174" t="s">
        <v>5</v>
      </c>
      <c r="F350" s="175" t="s">
        <v>1335</v>
      </c>
      <c r="H350" s="176">
        <v>16.5</v>
      </c>
      <c r="L350" s="172"/>
      <c r="M350" s="177"/>
      <c r="N350" s="178"/>
      <c r="O350" s="178"/>
      <c r="P350" s="178"/>
      <c r="Q350" s="178"/>
      <c r="R350" s="178"/>
      <c r="S350" s="178"/>
      <c r="T350" s="179"/>
      <c r="AT350" s="174" t="s">
        <v>173</v>
      </c>
      <c r="AU350" s="174" t="s">
        <v>82</v>
      </c>
      <c r="AV350" s="12" t="s">
        <v>82</v>
      </c>
      <c r="AW350" s="12" t="s">
        <v>36</v>
      </c>
      <c r="AX350" s="12" t="s">
        <v>73</v>
      </c>
      <c r="AY350" s="174" t="s">
        <v>149</v>
      </c>
    </row>
    <row r="351" spans="2:65" s="14" customFormat="1">
      <c r="B351" s="188"/>
      <c r="D351" s="173" t="s">
        <v>173</v>
      </c>
      <c r="E351" s="189" t="s">
        <v>5</v>
      </c>
      <c r="F351" s="190" t="s">
        <v>194</v>
      </c>
      <c r="H351" s="191">
        <v>83.984999999999999</v>
      </c>
      <c r="L351" s="188"/>
      <c r="M351" s="192"/>
      <c r="N351" s="193"/>
      <c r="O351" s="193"/>
      <c r="P351" s="193"/>
      <c r="Q351" s="193"/>
      <c r="R351" s="193"/>
      <c r="S351" s="193"/>
      <c r="T351" s="194"/>
      <c r="AT351" s="189" t="s">
        <v>173</v>
      </c>
      <c r="AU351" s="189" t="s">
        <v>82</v>
      </c>
      <c r="AV351" s="14" t="s">
        <v>156</v>
      </c>
      <c r="AW351" s="14" t="s">
        <v>36</v>
      </c>
      <c r="AX351" s="14" t="s">
        <v>80</v>
      </c>
      <c r="AY351" s="189" t="s">
        <v>149</v>
      </c>
    </row>
    <row r="352" spans="2:65" s="1" customFormat="1" ht="25.5" customHeight="1">
      <c r="B352" s="160"/>
      <c r="C352" s="161" t="s">
        <v>450</v>
      </c>
      <c r="D352" s="161" t="s">
        <v>151</v>
      </c>
      <c r="E352" s="162" t="s">
        <v>528</v>
      </c>
      <c r="F352" s="163" t="s">
        <v>529</v>
      </c>
      <c r="G352" s="164" t="s">
        <v>171</v>
      </c>
      <c r="H352" s="165">
        <v>83.984999999999999</v>
      </c>
      <c r="I352" s="166"/>
      <c r="J352" s="166">
        <f>ROUND(I352*H352,2)</f>
        <v>0</v>
      </c>
      <c r="K352" s="163" t="s">
        <v>155</v>
      </c>
      <c r="L352" s="39"/>
      <c r="M352" s="167" t="s">
        <v>5</v>
      </c>
      <c r="N352" s="168" t="s">
        <v>44</v>
      </c>
      <c r="O352" s="169">
        <v>2.5999999999999999E-2</v>
      </c>
      <c r="P352" s="169">
        <f>O352*H352</f>
        <v>2.1836099999999998</v>
      </c>
      <c r="Q352" s="169">
        <v>0</v>
      </c>
      <c r="R352" s="169">
        <f>Q352*H352</f>
        <v>0</v>
      </c>
      <c r="S352" s="169">
        <v>0</v>
      </c>
      <c r="T352" s="170">
        <f>S352*H352</f>
        <v>0</v>
      </c>
      <c r="AR352" s="25" t="s">
        <v>156</v>
      </c>
      <c r="AT352" s="25" t="s">
        <v>151</v>
      </c>
      <c r="AU352" s="25" t="s">
        <v>82</v>
      </c>
      <c r="AY352" s="25" t="s">
        <v>149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25" t="s">
        <v>80</v>
      </c>
      <c r="BK352" s="171">
        <f>ROUND(I352*H352,2)</f>
        <v>0</v>
      </c>
      <c r="BL352" s="25" t="s">
        <v>156</v>
      </c>
      <c r="BM352" s="25" t="s">
        <v>1336</v>
      </c>
    </row>
    <row r="353" spans="2:65" s="13" customFormat="1">
      <c r="B353" s="182"/>
      <c r="D353" s="173" t="s">
        <v>173</v>
      </c>
      <c r="E353" s="183" t="s">
        <v>5</v>
      </c>
      <c r="F353" s="184" t="s">
        <v>187</v>
      </c>
      <c r="H353" s="183" t="s">
        <v>5</v>
      </c>
      <c r="L353" s="182"/>
      <c r="M353" s="185"/>
      <c r="N353" s="186"/>
      <c r="O353" s="186"/>
      <c r="P353" s="186"/>
      <c r="Q353" s="186"/>
      <c r="R353" s="186"/>
      <c r="S353" s="186"/>
      <c r="T353" s="187"/>
      <c r="AT353" s="183" t="s">
        <v>173</v>
      </c>
      <c r="AU353" s="183" t="s">
        <v>82</v>
      </c>
      <c r="AV353" s="13" t="s">
        <v>80</v>
      </c>
      <c r="AW353" s="13" t="s">
        <v>36</v>
      </c>
      <c r="AX353" s="13" t="s">
        <v>73</v>
      </c>
      <c r="AY353" s="183" t="s">
        <v>149</v>
      </c>
    </row>
    <row r="354" spans="2:65" s="13" customFormat="1">
      <c r="B354" s="182"/>
      <c r="D354" s="173" t="s">
        <v>173</v>
      </c>
      <c r="E354" s="183" t="s">
        <v>5</v>
      </c>
      <c r="F354" s="184" t="s">
        <v>188</v>
      </c>
      <c r="H354" s="183" t="s">
        <v>5</v>
      </c>
      <c r="L354" s="182"/>
      <c r="M354" s="185"/>
      <c r="N354" s="186"/>
      <c r="O354" s="186"/>
      <c r="P354" s="186"/>
      <c r="Q354" s="186"/>
      <c r="R354" s="186"/>
      <c r="S354" s="186"/>
      <c r="T354" s="187"/>
      <c r="AT354" s="183" t="s">
        <v>173</v>
      </c>
      <c r="AU354" s="183" t="s">
        <v>82</v>
      </c>
      <c r="AV354" s="13" t="s">
        <v>80</v>
      </c>
      <c r="AW354" s="13" t="s">
        <v>36</v>
      </c>
      <c r="AX354" s="13" t="s">
        <v>73</v>
      </c>
      <c r="AY354" s="183" t="s">
        <v>149</v>
      </c>
    </row>
    <row r="355" spans="2:65" s="13" customFormat="1">
      <c r="B355" s="182"/>
      <c r="D355" s="173" t="s">
        <v>173</v>
      </c>
      <c r="E355" s="183" t="s">
        <v>5</v>
      </c>
      <c r="F355" s="184" t="s">
        <v>524</v>
      </c>
      <c r="H355" s="183" t="s">
        <v>5</v>
      </c>
      <c r="L355" s="182"/>
      <c r="M355" s="185"/>
      <c r="N355" s="186"/>
      <c r="O355" s="186"/>
      <c r="P355" s="186"/>
      <c r="Q355" s="186"/>
      <c r="R355" s="186"/>
      <c r="S355" s="186"/>
      <c r="T355" s="187"/>
      <c r="AT355" s="183" t="s">
        <v>173</v>
      </c>
      <c r="AU355" s="183" t="s">
        <v>82</v>
      </c>
      <c r="AV355" s="13" t="s">
        <v>80</v>
      </c>
      <c r="AW355" s="13" t="s">
        <v>36</v>
      </c>
      <c r="AX355" s="13" t="s">
        <v>73</v>
      </c>
      <c r="AY355" s="183" t="s">
        <v>149</v>
      </c>
    </row>
    <row r="356" spans="2:65" s="12" customFormat="1">
      <c r="B356" s="172"/>
      <c r="D356" s="173" t="s">
        <v>173</v>
      </c>
      <c r="E356" s="174" t="s">
        <v>5</v>
      </c>
      <c r="F356" s="175" t="s">
        <v>1334</v>
      </c>
      <c r="H356" s="176">
        <v>67.484999999999999</v>
      </c>
      <c r="L356" s="172"/>
      <c r="M356" s="177"/>
      <c r="N356" s="178"/>
      <c r="O356" s="178"/>
      <c r="P356" s="178"/>
      <c r="Q356" s="178"/>
      <c r="R356" s="178"/>
      <c r="S356" s="178"/>
      <c r="T356" s="179"/>
      <c r="AT356" s="174" t="s">
        <v>173</v>
      </c>
      <c r="AU356" s="174" t="s">
        <v>82</v>
      </c>
      <c r="AV356" s="12" t="s">
        <v>82</v>
      </c>
      <c r="AW356" s="12" t="s">
        <v>36</v>
      </c>
      <c r="AX356" s="12" t="s">
        <v>73</v>
      </c>
      <c r="AY356" s="174" t="s">
        <v>149</v>
      </c>
    </row>
    <row r="357" spans="2:65" s="12" customFormat="1">
      <c r="B357" s="172"/>
      <c r="D357" s="173" t="s">
        <v>173</v>
      </c>
      <c r="E357" s="174" t="s">
        <v>5</v>
      </c>
      <c r="F357" s="175" t="s">
        <v>1335</v>
      </c>
      <c r="H357" s="176">
        <v>16.5</v>
      </c>
      <c r="L357" s="172"/>
      <c r="M357" s="177"/>
      <c r="N357" s="178"/>
      <c r="O357" s="178"/>
      <c r="P357" s="178"/>
      <c r="Q357" s="178"/>
      <c r="R357" s="178"/>
      <c r="S357" s="178"/>
      <c r="T357" s="179"/>
      <c r="AT357" s="174" t="s">
        <v>173</v>
      </c>
      <c r="AU357" s="174" t="s">
        <v>82</v>
      </c>
      <c r="AV357" s="12" t="s">
        <v>82</v>
      </c>
      <c r="AW357" s="12" t="s">
        <v>36</v>
      </c>
      <c r="AX357" s="12" t="s">
        <v>73</v>
      </c>
      <c r="AY357" s="174" t="s">
        <v>149</v>
      </c>
    </row>
    <row r="358" spans="2:65" s="14" customFormat="1">
      <c r="B358" s="188"/>
      <c r="D358" s="173" t="s">
        <v>173</v>
      </c>
      <c r="E358" s="189" t="s">
        <v>5</v>
      </c>
      <c r="F358" s="190" t="s">
        <v>194</v>
      </c>
      <c r="H358" s="191">
        <v>83.984999999999999</v>
      </c>
      <c r="L358" s="188"/>
      <c r="M358" s="192"/>
      <c r="N358" s="193"/>
      <c r="O358" s="193"/>
      <c r="P358" s="193"/>
      <c r="Q358" s="193"/>
      <c r="R358" s="193"/>
      <c r="S358" s="193"/>
      <c r="T358" s="194"/>
      <c r="AT358" s="189" t="s">
        <v>173</v>
      </c>
      <c r="AU358" s="189" t="s">
        <v>82</v>
      </c>
      <c r="AV358" s="14" t="s">
        <v>156</v>
      </c>
      <c r="AW358" s="14" t="s">
        <v>36</v>
      </c>
      <c r="AX358" s="14" t="s">
        <v>80</v>
      </c>
      <c r="AY358" s="189" t="s">
        <v>149</v>
      </c>
    </row>
    <row r="359" spans="2:65" s="1" customFormat="1" ht="25.5" customHeight="1">
      <c r="B359" s="160"/>
      <c r="C359" s="161" t="s">
        <v>457</v>
      </c>
      <c r="D359" s="161" t="s">
        <v>151</v>
      </c>
      <c r="E359" s="162" t="s">
        <v>534</v>
      </c>
      <c r="F359" s="163" t="s">
        <v>535</v>
      </c>
      <c r="G359" s="164" t="s">
        <v>171</v>
      </c>
      <c r="H359" s="165">
        <v>37.454999999999998</v>
      </c>
      <c r="I359" s="166"/>
      <c r="J359" s="166">
        <f>ROUND(I359*H359,2)</f>
        <v>0</v>
      </c>
      <c r="K359" s="163" t="s">
        <v>155</v>
      </c>
      <c r="L359" s="39"/>
      <c r="M359" s="167" t="s">
        <v>5</v>
      </c>
      <c r="N359" s="168" t="s">
        <v>44</v>
      </c>
      <c r="O359" s="169">
        <v>2.9000000000000001E-2</v>
      </c>
      <c r="P359" s="169">
        <f>O359*H359</f>
        <v>1.086195</v>
      </c>
      <c r="Q359" s="169">
        <v>0</v>
      </c>
      <c r="R359" s="169">
        <f>Q359*H359</f>
        <v>0</v>
      </c>
      <c r="S359" s="169">
        <v>0</v>
      </c>
      <c r="T359" s="170">
        <f>S359*H359</f>
        <v>0</v>
      </c>
      <c r="AR359" s="25" t="s">
        <v>156</v>
      </c>
      <c r="AT359" s="25" t="s">
        <v>151</v>
      </c>
      <c r="AU359" s="25" t="s">
        <v>82</v>
      </c>
      <c r="AY359" s="25" t="s">
        <v>149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25" t="s">
        <v>80</v>
      </c>
      <c r="BK359" s="171">
        <f>ROUND(I359*H359,2)</f>
        <v>0</v>
      </c>
      <c r="BL359" s="25" t="s">
        <v>156</v>
      </c>
      <c r="BM359" s="25" t="s">
        <v>1337</v>
      </c>
    </row>
    <row r="360" spans="2:65" s="13" customFormat="1">
      <c r="B360" s="182"/>
      <c r="D360" s="173" t="s">
        <v>173</v>
      </c>
      <c r="E360" s="183" t="s">
        <v>5</v>
      </c>
      <c r="F360" s="184" t="s">
        <v>187</v>
      </c>
      <c r="H360" s="183" t="s">
        <v>5</v>
      </c>
      <c r="L360" s="182"/>
      <c r="M360" s="185"/>
      <c r="N360" s="186"/>
      <c r="O360" s="186"/>
      <c r="P360" s="186"/>
      <c r="Q360" s="186"/>
      <c r="R360" s="186"/>
      <c r="S360" s="186"/>
      <c r="T360" s="187"/>
      <c r="AT360" s="183" t="s">
        <v>173</v>
      </c>
      <c r="AU360" s="183" t="s">
        <v>82</v>
      </c>
      <c r="AV360" s="13" t="s">
        <v>80</v>
      </c>
      <c r="AW360" s="13" t="s">
        <v>36</v>
      </c>
      <c r="AX360" s="13" t="s">
        <v>73</v>
      </c>
      <c r="AY360" s="183" t="s">
        <v>149</v>
      </c>
    </row>
    <row r="361" spans="2:65" s="13" customFormat="1">
      <c r="B361" s="182"/>
      <c r="D361" s="173" t="s">
        <v>173</v>
      </c>
      <c r="E361" s="183" t="s">
        <v>5</v>
      </c>
      <c r="F361" s="184" t="s">
        <v>188</v>
      </c>
      <c r="H361" s="183" t="s">
        <v>5</v>
      </c>
      <c r="L361" s="182"/>
      <c r="M361" s="185"/>
      <c r="N361" s="186"/>
      <c r="O361" s="186"/>
      <c r="P361" s="186"/>
      <c r="Q361" s="186"/>
      <c r="R361" s="186"/>
      <c r="S361" s="186"/>
      <c r="T361" s="187"/>
      <c r="AT361" s="183" t="s">
        <v>173</v>
      </c>
      <c r="AU361" s="183" t="s">
        <v>82</v>
      </c>
      <c r="AV361" s="13" t="s">
        <v>80</v>
      </c>
      <c r="AW361" s="13" t="s">
        <v>36</v>
      </c>
      <c r="AX361" s="13" t="s">
        <v>73</v>
      </c>
      <c r="AY361" s="183" t="s">
        <v>149</v>
      </c>
    </row>
    <row r="362" spans="2:65" s="13" customFormat="1">
      <c r="B362" s="182"/>
      <c r="D362" s="173" t="s">
        <v>173</v>
      </c>
      <c r="E362" s="183" t="s">
        <v>5</v>
      </c>
      <c r="F362" s="184" t="s">
        <v>200</v>
      </c>
      <c r="H362" s="183" t="s">
        <v>5</v>
      </c>
      <c r="L362" s="182"/>
      <c r="M362" s="185"/>
      <c r="N362" s="186"/>
      <c r="O362" s="186"/>
      <c r="P362" s="186"/>
      <c r="Q362" s="186"/>
      <c r="R362" s="186"/>
      <c r="S362" s="186"/>
      <c r="T362" s="187"/>
      <c r="AT362" s="183" t="s">
        <v>173</v>
      </c>
      <c r="AU362" s="183" t="s">
        <v>82</v>
      </c>
      <c r="AV362" s="13" t="s">
        <v>80</v>
      </c>
      <c r="AW362" s="13" t="s">
        <v>36</v>
      </c>
      <c r="AX362" s="13" t="s">
        <v>73</v>
      </c>
      <c r="AY362" s="183" t="s">
        <v>149</v>
      </c>
    </row>
    <row r="363" spans="2:65" s="12" customFormat="1">
      <c r="B363" s="172"/>
      <c r="D363" s="173" t="s">
        <v>173</v>
      </c>
      <c r="E363" s="174" t="s">
        <v>5</v>
      </c>
      <c r="F363" s="175" t="s">
        <v>1216</v>
      </c>
      <c r="H363" s="176">
        <v>34.155000000000001</v>
      </c>
      <c r="L363" s="172"/>
      <c r="M363" s="177"/>
      <c r="N363" s="178"/>
      <c r="O363" s="178"/>
      <c r="P363" s="178"/>
      <c r="Q363" s="178"/>
      <c r="R363" s="178"/>
      <c r="S363" s="178"/>
      <c r="T363" s="179"/>
      <c r="AT363" s="174" t="s">
        <v>173</v>
      </c>
      <c r="AU363" s="174" t="s">
        <v>82</v>
      </c>
      <c r="AV363" s="12" t="s">
        <v>82</v>
      </c>
      <c r="AW363" s="12" t="s">
        <v>36</v>
      </c>
      <c r="AX363" s="12" t="s">
        <v>73</v>
      </c>
      <c r="AY363" s="174" t="s">
        <v>149</v>
      </c>
    </row>
    <row r="364" spans="2:65" s="13" customFormat="1">
      <c r="B364" s="182"/>
      <c r="D364" s="173" t="s">
        <v>173</v>
      </c>
      <c r="E364" s="183" t="s">
        <v>5</v>
      </c>
      <c r="F364" s="184" t="s">
        <v>192</v>
      </c>
      <c r="H364" s="183" t="s">
        <v>5</v>
      </c>
      <c r="L364" s="182"/>
      <c r="M364" s="185"/>
      <c r="N364" s="186"/>
      <c r="O364" s="186"/>
      <c r="P364" s="186"/>
      <c r="Q364" s="186"/>
      <c r="R364" s="186"/>
      <c r="S364" s="186"/>
      <c r="T364" s="187"/>
      <c r="AT364" s="183" t="s">
        <v>173</v>
      </c>
      <c r="AU364" s="183" t="s">
        <v>82</v>
      </c>
      <c r="AV364" s="13" t="s">
        <v>80</v>
      </c>
      <c r="AW364" s="13" t="s">
        <v>36</v>
      </c>
      <c r="AX364" s="13" t="s">
        <v>73</v>
      </c>
      <c r="AY364" s="183" t="s">
        <v>149</v>
      </c>
    </row>
    <row r="365" spans="2:65" s="12" customFormat="1">
      <c r="B365" s="172"/>
      <c r="D365" s="173" t="s">
        <v>173</v>
      </c>
      <c r="E365" s="174" t="s">
        <v>5</v>
      </c>
      <c r="F365" s="175" t="s">
        <v>1217</v>
      </c>
      <c r="H365" s="176">
        <v>3.3</v>
      </c>
      <c r="L365" s="172"/>
      <c r="M365" s="177"/>
      <c r="N365" s="178"/>
      <c r="O365" s="178"/>
      <c r="P365" s="178"/>
      <c r="Q365" s="178"/>
      <c r="R365" s="178"/>
      <c r="S365" s="178"/>
      <c r="T365" s="179"/>
      <c r="AT365" s="174" t="s">
        <v>173</v>
      </c>
      <c r="AU365" s="174" t="s">
        <v>82</v>
      </c>
      <c r="AV365" s="12" t="s">
        <v>82</v>
      </c>
      <c r="AW365" s="12" t="s">
        <v>36</v>
      </c>
      <c r="AX365" s="12" t="s">
        <v>73</v>
      </c>
      <c r="AY365" s="174" t="s">
        <v>149</v>
      </c>
    </row>
    <row r="366" spans="2:65" s="14" customFormat="1">
      <c r="B366" s="188"/>
      <c r="D366" s="173" t="s">
        <v>173</v>
      </c>
      <c r="E366" s="189" t="s">
        <v>5</v>
      </c>
      <c r="F366" s="190" t="s">
        <v>194</v>
      </c>
      <c r="H366" s="191">
        <v>37.454999999999998</v>
      </c>
      <c r="L366" s="188"/>
      <c r="M366" s="192"/>
      <c r="N366" s="193"/>
      <c r="O366" s="193"/>
      <c r="P366" s="193"/>
      <c r="Q366" s="193"/>
      <c r="R366" s="193"/>
      <c r="S366" s="193"/>
      <c r="T366" s="194"/>
      <c r="AT366" s="189" t="s">
        <v>173</v>
      </c>
      <c r="AU366" s="189" t="s">
        <v>82</v>
      </c>
      <c r="AV366" s="14" t="s">
        <v>156</v>
      </c>
      <c r="AW366" s="14" t="s">
        <v>36</v>
      </c>
      <c r="AX366" s="14" t="s">
        <v>80</v>
      </c>
      <c r="AY366" s="189" t="s">
        <v>149</v>
      </c>
    </row>
    <row r="367" spans="2:65" s="1" customFormat="1" ht="25.5" customHeight="1">
      <c r="B367" s="160"/>
      <c r="C367" s="161" t="s">
        <v>464</v>
      </c>
      <c r="D367" s="161" t="s">
        <v>151</v>
      </c>
      <c r="E367" s="162" t="s">
        <v>538</v>
      </c>
      <c r="F367" s="163" t="s">
        <v>539</v>
      </c>
      <c r="G367" s="164" t="s">
        <v>171</v>
      </c>
      <c r="H367" s="165">
        <v>37.454999999999998</v>
      </c>
      <c r="I367" s="166"/>
      <c r="J367" s="166">
        <f>ROUND(I367*H367,2)</f>
        <v>0</v>
      </c>
      <c r="K367" s="163" t="s">
        <v>5</v>
      </c>
      <c r="L367" s="39"/>
      <c r="M367" s="167" t="s">
        <v>5</v>
      </c>
      <c r="N367" s="168" t="s">
        <v>44</v>
      </c>
      <c r="O367" s="169">
        <v>3.2000000000000001E-2</v>
      </c>
      <c r="P367" s="169">
        <f>O367*H367</f>
        <v>1.1985600000000001</v>
      </c>
      <c r="Q367" s="169">
        <v>0</v>
      </c>
      <c r="R367" s="169">
        <f>Q367*H367</f>
        <v>0</v>
      </c>
      <c r="S367" s="169">
        <v>0</v>
      </c>
      <c r="T367" s="170">
        <f>S367*H367</f>
        <v>0</v>
      </c>
      <c r="AR367" s="25" t="s">
        <v>156</v>
      </c>
      <c r="AT367" s="25" t="s">
        <v>151</v>
      </c>
      <c r="AU367" s="25" t="s">
        <v>82</v>
      </c>
      <c r="AY367" s="25" t="s">
        <v>149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25" t="s">
        <v>80</v>
      </c>
      <c r="BK367" s="171">
        <f>ROUND(I367*H367,2)</f>
        <v>0</v>
      </c>
      <c r="BL367" s="25" t="s">
        <v>156</v>
      </c>
      <c r="BM367" s="25" t="s">
        <v>1338</v>
      </c>
    </row>
    <row r="368" spans="2:65" s="13" customFormat="1">
      <c r="B368" s="182"/>
      <c r="D368" s="173" t="s">
        <v>173</v>
      </c>
      <c r="E368" s="183" t="s">
        <v>5</v>
      </c>
      <c r="F368" s="184" t="s">
        <v>187</v>
      </c>
      <c r="H368" s="183" t="s">
        <v>5</v>
      </c>
      <c r="L368" s="182"/>
      <c r="M368" s="185"/>
      <c r="N368" s="186"/>
      <c r="O368" s="186"/>
      <c r="P368" s="186"/>
      <c r="Q368" s="186"/>
      <c r="R368" s="186"/>
      <c r="S368" s="186"/>
      <c r="T368" s="187"/>
      <c r="AT368" s="183" t="s">
        <v>173</v>
      </c>
      <c r="AU368" s="183" t="s">
        <v>82</v>
      </c>
      <c r="AV368" s="13" t="s">
        <v>80</v>
      </c>
      <c r="AW368" s="13" t="s">
        <v>36</v>
      </c>
      <c r="AX368" s="13" t="s">
        <v>73</v>
      </c>
      <c r="AY368" s="183" t="s">
        <v>149</v>
      </c>
    </row>
    <row r="369" spans="2:65" s="13" customFormat="1">
      <c r="B369" s="182"/>
      <c r="D369" s="173" t="s">
        <v>173</v>
      </c>
      <c r="E369" s="183" t="s">
        <v>5</v>
      </c>
      <c r="F369" s="184" t="s">
        <v>188</v>
      </c>
      <c r="H369" s="183" t="s">
        <v>5</v>
      </c>
      <c r="L369" s="182"/>
      <c r="M369" s="185"/>
      <c r="N369" s="186"/>
      <c r="O369" s="186"/>
      <c r="P369" s="186"/>
      <c r="Q369" s="186"/>
      <c r="R369" s="186"/>
      <c r="S369" s="186"/>
      <c r="T369" s="187"/>
      <c r="AT369" s="183" t="s">
        <v>173</v>
      </c>
      <c r="AU369" s="183" t="s">
        <v>82</v>
      </c>
      <c r="AV369" s="13" t="s">
        <v>80</v>
      </c>
      <c r="AW369" s="13" t="s">
        <v>36</v>
      </c>
      <c r="AX369" s="13" t="s">
        <v>73</v>
      </c>
      <c r="AY369" s="183" t="s">
        <v>149</v>
      </c>
    </row>
    <row r="370" spans="2:65" s="13" customFormat="1">
      <c r="B370" s="182"/>
      <c r="D370" s="173" t="s">
        <v>173</v>
      </c>
      <c r="E370" s="183" t="s">
        <v>5</v>
      </c>
      <c r="F370" s="184" t="s">
        <v>541</v>
      </c>
      <c r="H370" s="183" t="s">
        <v>5</v>
      </c>
      <c r="L370" s="182"/>
      <c r="M370" s="185"/>
      <c r="N370" s="186"/>
      <c r="O370" s="186"/>
      <c r="P370" s="186"/>
      <c r="Q370" s="186"/>
      <c r="R370" s="186"/>
      <c r="S370" s="186"/>
      <c r="T370" s="187"/>
      <c r="AT370" s="183" t="s">
        <v>173</v>
      </c>
      <c r="AU370" s="183" t="s">
        <v>82</v>
      </c>
      <c r="AV370" s="13" t="s">
        <v>80</v>
      </c>
      <c r="AW370" s="13" t="s">
        <v>36</v>
      </c>
      <c r="AX370" s="13" t="s">
        <v>73</v>
      </c>
      <c r="AY370" s="183" t="s">
        <v>149</v>
      </c>
    </row>
    <row r="371" spans="2:65" s="13" customFormat="1">
      <c r="B371" s="182"/>
      <c r="D371" s="173" t="s">
        <v>173</v>
      </c>
      <c r="E371" s="183" t="s">
        <v>5</v>
      </c>
      <c r="F371" s="184" t="s">
        <v>542</v>
      </c>
      <c r="H371" s="183" t="s">
        <v>5</v>
      </c>
      <c r="L371" s="182"/>
      <c r="M371" s="185"/>
      <c r="N371" s="186"/>
      <c r="O371" s="186"/>
      <c r="P371" s="186"/>
      <c r="Q371" s="186"/>
      <c r="R371" s="186"/>
      <c r="S371" s="186"/>
      <c r="T371" s="187"/>
      <c r="AT371" s="183" t="s">
        <v>173</v>
      </c>
      <c r="AU371" s="183" t="s">
        <v>82</v>
      </c>
      <c r="AV371" s="13" t="s">
        <v>80</v>
      </c>
      <c r="AW371" s="13" t="s">
        <v>36</v>
      </c>
      <c r="AX371" s="13" t="s">
        <v>73</v>
      </c>
      <c r="AY371" s="183" t="s">
        <v>149</v>
      </c>
    </row>
    <row r="372" spans="2:65" s="13" customFormat="1">
      <c r="B372" s="182"/>
      <c r="D372" s="173" t="s">
        <v>173</v>
      </c>
      <c r="E372" s="183" t="s">
        <v>5</v>
      </c>
      <c r="F372" s="184" t="s">
        <v>543</v>
      </c>
      <c r="H372" s="183" t="s">
        <v>5</v>
      </c>
      <c r="L372" s="182"/>
      <c r="M372" s="185"/>
      <c r="N372" s="186"/>
      <c r="O372" s="186"/>
      <c r="P372" s="186"/>
      <c r="Q372" s="186"/>
      <c r="R372" s="186"/>
      <c r="S372" s="186"/>
      <c r="T372" s="187"/>
      <c r="AT372" s="183" t="s">
        <v>173</v>
      </c>
      <c r="AU372" s="183" t="s">
        <v>82</v>
      </c>
      <c r="AV372" s="13" t="s">
        <v>80</v>
      </c>
      <c r="AW372" s="13" t="s">
        <v>36</v>
      </c>
      <c r="AX372" s="13" t="s">
        <v>73</v>
      </c>
      <c r="AY372" s="183" t="s">
        <v>149</v>
      </c>
    </row>
    <row r="373" spans="2:65" s="13" customFormat="1">
      <c r="B373" s="182"/>
      <c r="D373" s="173" t="s">
        <v>173</v>
      </c>
      <c r="E373" s="183" t="s">
        <v>5</v>
      </c>
      <c r="F373" s="184" t="s">
        <v>200</v>
      </c>
      <c r="H373" s="183" t="s">
        <v>5</v>
      </c>
      <c r="L373" s="182"/>
      <c r="M373" s="185"/>
      <c r="N373" s="186"/>
      <c r="O373" s="186"/>
      <c r="P373" s="186"/>
      <c r="Q373" s="186"/>
      <c r="R373" s="186"/>
      <c r="S373" s="186"/>
      <c r="T373" s="187"/>
      <c r="AT373" s="183" t="s">
        <v>173</v>
      </c>
      <c r="AU373" s="183" t="s">
        <v>82</v>
      </c>
      <c r="AV373" s="13" t="s">
        <v>80</v>
      </c>
      <c r="AW373" s="13" t="s">
        <v>36</v>
      </c>
      <c r="AX373" s="13" t="s">
        <v>73</v>
      </c>
      <c r="AY373" s="183" t="s">
        <v>149</v>
      </c>
    </row>
    <row r="374" spans="2:65" s="12" customFormat="1">
      <c r="B374" s="172"/>
      <c r="D374" s="173" t="s">
        <v>173</v>
      </c>
      <c r="E374" s="174" t="s">
        <v>5</v>
      </c>
      <c r="F374" s="175" t="s">
        <v>1216</v>
      </c>
      <c r="H374" s="176">
        <v>34.155000000000001</v>
      </c>
      <c r="L374" s="172"/>
      <c r="M374" s="177"/>
      <c r="N374" s="178"/>
      <c r="O374" s="178"/>
      <c r="P374" s="178"/>
      <c r="Q374" s="178"/>
      <c r="R374" s="178"/>
      <c r="S374" s="178"/>
      <c r="T374" s="179"/>
      <c r="AT374" s="174" t="s">
        <v>173</v>
      </c>
      <c r="AU374" s="174" t="s">
        <v>82</v>
      </c>
      <c r="AV374" s="12" t="s">
        <v>82</v>
      </c>
      <c r="AW374" s="12" t="s">
        <v>36</v>
      </c>
      <c r="AX374" s="12" t="s">
        <v>73</v>
      </c>
      <c r="AY374" s="174" t="s">
        <v>149</v>
      </c>
    </row>
    <row r="375" spans="2:65" s="13" customFormat="1">
      <c r="B375" s="182"/>
      <c r="D375" s="173" t="s">
        <v>173</v>
      </c>
      <c r="E375" s="183" t="s">
        <v>5</v>
      </c>
      <c r="F375" s="184" t="s">
        <v>1339</v>
      </c>
      <c r="H375" s="183" t="s">
        <v>5</v>
      </c>
      <c r="L375" s="182"/>
      <c r="M375" s="185"/>
      <c r="N375" s="186"/>
      <c r="O375" s="186"/>
      <c r="P375" s="186"/>
      <c r="Q375" s="186"/>
      <c r="R375" s="186"/>
      <c r="S375" s="186"/>
      <c r="T375" s="187"/>
      <c r="AT375" s="183" t="s">
        <v>173</v>
      </c>
      <c r="AU375" s="183" t="s">
        <v>82</v>
      </c>
      <c r="AV375" s="13" t="s">
        <v>80</v>
      </c>
      <c r="AW375" s="13" t="s">
        <v>36</v>
      </c>
      <c r="AX375" s="13" t="s">
        <v>73</v>
      </c>
      <c r="AY375" s="183" t="s">
        <v>149</v>
      </c>
    </row>
    <row r="376" spans="2:65" s="12" customFormat="1">
      <c r="B376" s="172"/>
      <c r="D376" s="173" t="s">
        <v>173</v>
      </c>
      <c r="E376" s="174" t="s">
        <v>5</v>
      </c>
      <c r="F376" s="175" t="s">
        <v>1340</v>
      </c>
      <c r="H376" s="176">
        <v>3.3</v>
      </c>
      <c r="L376" s="172"/>
      <c r="M376" s="177"/>
      <c r="N376" s="178"/>
      <c r="O376" s="178"/>
      <c r="P376" s="178"/>
      <c r="Q376" s="178"/>
      <c r="R376" s="178"/>
      <c r="S376" s="178"/>
      <c r="T376" s="179"/>
      <c r="AT376" s="174" t="s">
        <v>173</v>
      </c>
      <c r="AU376" s="174" t="s">
        <v>82</v>
      </c>
      <c r="AV376" s="12" t="s">
        <v>82</v>
      </c>
      <c r="AW376" s="12" t="s">
        <v>36</v>
      </c>
      <c r="AX376" s="12" t="s">
        <v>73</v>
      </c>
      <c r="AY376" s="174" t="s">
        <v>149</v>
      </c>
    </row>
    <row r="377" spans="2:65" s="14" customFormat="1">
      <c r="B377" s="188"/>
      <c r="D377" s="173" t="s">
        <v>173</v>
      </c>
      <c r="E377" s="189" t="s">
        <v>5</v>
      </c>
      <c r="F377" s="190" t="s">
        <v>194</v>
      </c>
      <c r="H377" s="191">
        <v>37.454999999999998</v>
      </c>
      <c r="L377" s="188"/>
      <c r="M377" s="192"/>
      <c r="N377" s="193"/>
      <c r="O377" s="193"/>
      <c r="P377" s="193"/>
      <c r="Q377" s="193"/>
      <c r="R377" s="193"/>
      <c r="S377" s="193"/>
      <c r="T377" s="194"/>
      <c r="AT377" s="189" t="s">
        <v>173</v>
      </c>
      <c r="AU377" s="189" t="s">
        <v>82</v>
      </c>
      <c r="AV377" s="14" t="s">
        <v>156</v>
      </c>
      <c r="AW377" s="14" t="s">
        <v>36</v>
      </c>
      <c r="AX377" s="14" t="s">
        <v>80</v>
      </c>
      <c r="AY377" s="189" t="s">
        <v>149</v>
      </c>
    </row>
    <row r="378" spans="2:65" s="1" customFormat="1" ht="38.25" customHeight="1">
      <c r="B378" s="160"/>
      <c r="C378" s="161" t="s">
        <v>471</v>
      </c>
      <c r="D378" s="161" t="s">
        <v>151</v>
      </c>
      <c r="E378" s="162" t="s">
        <v>545</v>
      </c>
      <c r="F378" s="163" t="s">
        <v>546</v>
      </c>
      <c r="G378" s="164" t="s">
        <v>171</v>
      </c>
      <c r="H378" s="165">
        <v>37.454999999999998</v>
      </c>
      <c r="I378" s="166"/>
      <c r="J378" s="166">
        <f>ROUND(I378*H378,2)</f>
        <v>0</v>
      </c>
      <c r="K378" s="163" t="s">
        <v>155</v>
      </c>
      <c r="L378" s="39"/>
      <c r="M378" s="167" t="s">
        <v>5</v>
      </c>
      <c r="N378" s="168" t="s">
        <v>44</v>
      </c>
      <c r="O378" s="169">
        <v>6.4000000000000001E-2</v>
      </c>
      <c r="P378" s="169">
        <f>O378*H378</f>
        <v>2.3971200000000001</v>
      </c>
      <c r="Q378" s="169">
        <v>0</v>
      </c>
      <c r="R378" s="169">
        <f>Q378*H378</f>
        <v>0</v>
      </c>
      <c r="S378" s="169">
        <v>0</v>
      </c>
      <c r="T378" s="170">
        <f>S378*H378</f>
        <v>0</v>
      </c>
      <c r="AR378" s="25" t="s">
        <v>156</v>
      </c>
      <c r="AT378" s="25" t="s">
        <v>151</v>
      </c>
      <c r="AU378" s="25" t="s">
        <v>82</v>
      </c>
      <c r="AY378" s="25" t="s">
        <v>149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25" t="s">
        <v>80</v>
      </c>
      <c r="BK378" s="171">
        <f>ROUND(I378*H378,2)</f>
        <v>0</v>
      </c>
      <c r="BL378" s="25" t="s">
        <v>156</v>
      </c>
      <c r="BM378" s="25" t="s">
        <v>1341</v>
      </c>
    </row>
    <row r="379" spans="2:65" s="13" customFormat="1">
      <c r="B379" s="182"/>
      <c r="D379" s="173" t="s">
        <v>173</v>
      </c>
      <c r="E379" s="183" t="s">
        <v>5</v>
      </c>
      <c r="F379" s="184" t="s">
        <v>187</v>
      </c>
      <c r="H379" s="183" t="s">
        <v>5</v>
      </c>
      <c r="L379" s="182"/>
      <c r="M379" s="185"/>
      <c r="N379" s="186"/>
      <c r="O379" s="186"/>
      <c r="P379" s="186"/>
      <c r="Q379" s="186"/>
      <c r="R379" s="186"/>
      <c r="S379" s="186"/>
      <c r="T379" s="187"/>
      <c r="AT379" s="183" t="s">
        <v>173</v>
      </c>
      <c r="AU379" s="183" t="s">
        <v>82</v>
      </c>
      <c r="AV379" s="13" t="s">
        <v>80</v>
      </c>
      <c r="AW379" s="13" t="s">
        <v>36</v>
      </c>
      <c r="AX379" s="13" t="s">
        <v>73</v>
      </c>
      <c r="AY379" s="183" t="s">
        <v>149</v>
      </c>
    </row>
    <row r="380" spans="2:65" s="13" customFormat="1">
      <c r="B380" s="182"/>
      <c r="D380" s="173" t="s">
        <v>173</v>
      </c>
      <c r="E380" s="183" t="s">
        <v>5</v>
      </c>
      <c r="F380" s="184" t="s">
        <v>188</v>
      </c>
      <c r="H380" s="183" t="s">
        <v>5</v>
      </c>
      <c r="L380" s="182"/>
      <c r="M380" s="185"/>
      <c r="N380" s="186"/>
      <c r="O380" s="186"/>
      <c r="P380" s="186"/>
      <c r="Q380" s="186"/>
      <c r="R380" s="186"/>
      <c r="S380" s="186"/>
      <c r="T380" s="187"/>
      <c r="AT380" s="183" t="s">
        <v>173</v>
      </c>
      <c r="AU380" s="183" t="s">
        <v>82</v>
      </c>
      <c r="AV380" s="13" t="s">
        <v>80</v>
      </c>
      <c r="AW380" s="13" t="s">
        <v>36</v>
      </c>
      <c r="AX380" s="13" t="s">
        <v>73</v>
      </c>
      <c r="AY380" s="183" t="s">
        <v>149</v>
      </c>
    </row>
    <row r="381" spans="2:65" s="13" customFormat="1">
      <c r="B381" s="182"/>
      <c r="D381" s="173" t="s">
        <v>173</v>
      </c>
      <c r="E381" s="183" t="s">
        <v>5</v>
      </c>
      <c r="F381" s="184" t="s">
        <v>200</v>
      </c>
      <c r="H381" s="183" t="s">
        <v>5</v>
      </c>
      <c r="L381" s="182"/>
      <c r="M381" s="185"/>
      <c r="N381" s="186"/>
      <c r="O381" s="186"/>
      <c r="P381" s="186"/>
      <c r="Q381" s="186"/>
      <c r="R381" s="186"/>
      <c r="S381" s="186"/>
      <c r="T381" s="187"/>
      <c r="AT381" s="183" t="s">
        <v>173</v>
      </c>
      <c r="AU381" s="183" t="s">
        <v>82</v>
      </c>
      <c r="AV381" s="13" t="s">
        <v>80</v>
      </c>
      <c r="AW381" s="13" t="s">
        <v>36</v>
      </c>
      <c r="AX381" s="13" t="s">
        <v>73</v>
      </c>
      <c r="AY381" s="183" t="s">
        <v>149</v>
      </c>
    </row>
    <row r="382" spans="2:65" s="12" customFormat="1">
      <c r="B382" s="172"/>
      <c r="D382" s="173" t="s">
        <v>173</v>
      </c>
      <c r="E382" s="174" t="s">
        <v>5</v>
      </c>
      <c r="F382" s="175" t="s">
        <v>1216</v>
      </c>
      <c r="H382" s="176">
        <v>34.155000000000001</v>
      </c>
      <c r="L382" s="172"/>
      <c r="M382" s="177"/>
      <c r="N382" s="178"/>
      <c r="O382" s="178"/>
      <c r="P382" s="178"/>
      <c r="Q382" s="178"/>
      <c r="R382" s="178"/>
      <c r="S382" s="178"/>
      <c r="T382" s="179"/>
      <c r="AT382" s="174" t="s">
        <v>173</v>
      </c>
      <c r="AU382" s="174" t="s">
        <v>82</v>
      </c>
      <c r="AV382" s="12" t="s">
        <v>82</v>
      </c>
      <c r="AW382" s="12" t="s">
        <v>36</v>
      </c>
      <c r="AX382" s="12" t="s">
        <v>73</v>
      </c>
      <c r="AY382" s="174" t="s">
        <v>149</v>
      </c>
    </row>
    <row r="383" spans="2:65" s="13" customFormat="1">
      <c r="B383" s="182"/>
      <c r="D383" s="173" t="s">
        <v>173</v>
      </c>
      <c r="E383" s="183" t="s">
        <v>5</v>
      </c>
      <c r="F383" s="184" t="s">
        <v>192</v>
      </c>
      <c r="H383" s="183" t="s">
        <v>5</v>
      </c>
      <c r="L383" s="182"/>
      <c r="M383" s="185"/>
      <c r="N383" s="186"/>
      <c r="O383" s="186"/>
      <c r="P383" s="186"/>
      <c r="Q383" s="186"/>
      <c r="R383" s="186"/>
      <c r="S383" s="186"/>
      <c r="T383" s="187"/>
      <c r="AT383" s="183" t="s">
        <v>173</v>
      </c>
      <c r="AU383" s="183" t="s">
        <v>82</v>
      </c>
      <c r="AV383" s="13" t="s">
        <v>80</v>
      </c>
      <c r="AW383" s="13" t="s">
        <v>36</v>
      </c>
      <c r="AX383" s="13" t="s">
        <v>73</v>
      </c>
      <c r="AY383" s="183" t="s">
        <v>149</v>
      </c>
    </row>
    <row r="384" spans="2:65" s="12" customFormat="1">
      <c r="B384" s="172"/>
      <c r="D384" s="173" t="s">
        <v>173</v>
      </c>
      <c r="E384" s="174" t="s">
        <v>5</v>
      </c>
      <c r="F384" s="175" t="s">
        <v>1217</v>
      </c>
      <c r="H384" s="176">
        <v>3.3</v>
      </c>
      <c r="L384" s="172"/>
      <c r="M384" s="177"/>
      <c r="N384" s="178"/>
      <c r="O384" s="178"/>
      <c r="P384" s="178"/>
      <c r="Q384" s="178"/>
      <c r="R384" s="178"/>
      <c r="S384" s="178"/>
      <c r="T384" s="179"/>
      <c r="AT384" s="174" t="s">
        <v>173</v>
      </c>
      <c r="AU384" s="174" t="s">
        <v>82</v>
      </c>
      <c r="AV384" s="12" t="s">
        <v>82</v>
      </c>
      <c r="AW384" s="12" t="s">
        <v>36</v>
      </c>
      <c r="AX384" s="12" t="s">
        <v>73</v>
      </c>
      <c r="AY384" s="174" t="s">
        <v>149</v>
      </c>
    </row>
    <row r="385" spans="2:65" s="14" customFormat="1">
      <c r="B385" s="188"/>
      <c r="D385" s="173" t="s">
        <v>173</v>
      </c>
      <c r="E385" s="189" t="s">
        <v>5</v>
      </c>
      <c r="F385" s="190" t="s">
        <v>194</v>
      </c>
      <c r="H385" s="191">
        <v>37.454999999999998</v>
      </c>
      <c r="L385" s="188"/>
      <c r="M385" s="192"/>
      <c r="N385" s="193"/>
      <c r="O385" s="193"/>
      <c r="P385" s="193"/>
      <c r="Q385" s="193"/>
      <c r="R385" s="193"/>
      <c r="S385" s="193"/>
      <c r="T385" s="194"/>
      <c r="AT385" s="189" t="s">
        <v>173</v>
      </c>
      <c r="AU385" s="189" t="s">
        <v>82</v>
      </c>
      <c r="AV385" s="14" t="s">
        <v>156</v>
      </c>
      <c r="AW385" s="14" t="s">
        <v>36</v>
      </c>
      <c r="AX385" s="14" t="s">
        <v>80</v>
      </c>
      <c r="AY385" s="189" t="s">
        <v>149</v>
      </c>
    </row>
    <row r="386" spans="2:65" s="1" customFormat="1" ht="25.5" customHeight="1">
      <c r="B386" s="160"/>
      <c r="C386" s="161" t="s">
        <v>476</v>
      </c>
      <c r="D386" s="161" t="s">
        <v>151</v>
      </c>
      <c r="E386" s="162" t="s">
        <v>549</v>
      </c>
      <c r="F386" s="163" t="s">
        <v>550</v>
      </c>
      <c r="G386" s="164" t="s">
        <v>171</v>
      </c>
      <c r="H386" s="165">
        <v>37.454999999999998</v>
      </c>
      <c r="I386" s="166"/>
      <c r="J386" s="166">
        <f>ROUND(I386*H386,2)</f>
        <v>0</v>
      </c>
      <c r="K386" s="163" t="s">
        <v>155</v>
      </c>
      <c r="L386" s="39"/>
      <c r="M386" s="167" t="s">
        <v>5</v>
      </c>
      <c r="N386" s="168" t="s">
        <v>44</v>
      </c>
      <c r="O386" s="169">
        <v>2.7E-2</v>
      </c>
      <c r="P386" s="169">
        <f>O386*H386</f>
        <v>1.011285</v>
      </c>
      <c r="Q386" s="169">
        <v>0</v>
      </c>
      <c r="R386" s="169">
        <f>Q386*H386</f>
        <v>0</v>
      </c>
      <c r="S386" s="169">
        <v>0</v>
      </c>
      <c r="T386" s="170">
        <f>S386*H386</f>
        <v>0</v>
      </c>
      <c r="AR386" s="25" t="s">
        <v>156</v>
      </c>
      <c r="AT386" s="25" t="s">
        <v>151</v>
      </c>
      <c r="AU386" s="25" t="s">
        <v>82</v>
      </c>
      <c r="AY386" s="25" t="s">
        <v>149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25" t="s">
        <v>80</v>
      </c>
      <c r="BK386" s="171">
        <f>ROUND(I386*H386,2)</f>
        <v>0</v>
      </c>
      <c r="BL386" s="25" t="s">
        <v>156</v>
      </c>
      <c r="BM386" s="25" t="s">
        <v>1342</v>
      </c>
    </row>
    <row r="387" spans="2:65" s="13" customFormat="1">
      <c r="B387" s="182"/>
      <c r="D387" s="173" t="s">
        <v>173</v>
      </c>
      <c r="E387" s="183" t="s">
        <v>5</v>
      </c>
      <c r="F387" s="184" t="s">
        <v>187</v>
      </c>
      <c r="H387" s="183" t="s">
        <v>5</v>
      </c>
      <c r="L387" s="182"/>
      <c r="M387" s="185"/>
      <c r="N387" s="186"/>
      <c r="O387" s="186"/>
      <c r="P387" s="186"/>
      <c r="Q387" s="186"/>
      <c r="R387" s="186"/>
      <c r="S387" s="186"/>
      <c r="T387" s="187"/>
      <c r="AT387" s="183" t="s">
        <v>173</v>
      </c>
      <c r="AU387" s="183" t="s">
        <v>82</v>
      </c>
      <c r="AV387" s="13" t="s">
        <v>80</v>
      </c>
      <c r="AW387" s="13" t="s">
        <v>36</v>
      </c>
      <c r="AX387" s="13" t="s">
        <v>73</v>
      </c>
      <c r="AY387" s="183" t="s">
        <v>149</v>
      </c>
    </row>
    <row r="388" spans="2:65" s="13" customFormat="1">
      <c r="B388" s="182"/>
      <c r="D388" s="173" t="s">
        <v>173</v>
      </c>
      <c r="E388" s="183" t="s">
        <v>5</v>
      </c>
      <c r="F388" s="184" t="s">
        <v>188</v>
      </c>
      <c r="H388" s="183" t="s">
        <v>5</v>
      </c>
      <c r="L388" s="182"/>
      <c r="M388" s="185"/>
      <c r="N388" s="186"/>
      <c r="O388" s="186"/>
      <c r="P388" s="186"/>
      <c r="Q388" s="186"/>
      <c r="R388" s="186"/>
      <c r="S388" s="186"/>
      <c r="T388" s="187"/>
      <c r="AT388" s="183" t="s">
        <v>173</v>
      </c>
      <c r="AU388" s="183" t="s">
        <v>82</v>
      </c>
      <c r="AV388" s="13" t="s">
        <v>80</v>
      </c>
      <c r="AW388" s="13" t="s">
        <v>36</v>
      </c>
      <c r="AX388" s="13" t="s">
        <v>73</v>
      </c>
      <c r="AY388" s="183" t="s">
        <v>149</v>
      </c>
    </row>
    <row r="389" spans="2:65" s="13" customFormat="1">
      <c r="B389" s="182"/>
      <c r="D389" s="173" t="s">
        <v>173</v>
      </c>
      <c r="E389" s="183" t="s">
        <v>5</v>
      </c>
      <c r="F389" s="184" t="s">
        <v>200</v>
      </c>
      <c r="H389" s="183" t="s">
        <v>5</v>
      </c>
      <c r="L389" s="182"/>
      <c r="M389" s="185"/>
      <c r="N389" s="186"/>
      <c r="O389" s="186"/>
      <c r="P389" s="186"/>
      <c r="Q389" s="186"/>
      <c r="R389" s="186"/>
      <c r="S389" s="186"/>
      <c r="T389" s="187"/>
      <c r="AT389" s="183" t="s">
        <v>173</v>
      </c>
      <c r="AU389" s="183" t="s">
        <v>82</v>
      </c>
      <c r="AV389" s="13" t="s">
        <v>80</v>
      </c>
      <c r="AW389" s="13" t="s">
        <v>36</v>
      </c>
      <c r="AX389" s="13" t="s">
        <v>73</v>
      </c>
      <c r="AY389" s="183" t="s">
        <v>149</v>
      </c>
    </row>
    <row r="390" spans="2:65" s="12" customFormat="1">
      <c r="B390" s="172"/>
      <c r="D390" s="173" t="s">
        <v>173</v>
      </c>
      <c r="E390" s="174" t="s">
        <v>5</v>
      </c>
      <c r="F390" s="175" t="s">
        <v>1216</v>
      </c>
      <c r="H390" s="176">
        <v>34.155000000000001</v>
      </c>
      <c r="L390" s="172"/>
      <c r="M390" s="177"/>
      <c r="N390" s="178"/>
      <c r="O390" s="178"/>
      <c r="P390" s="178"/>
      <c r="Q390" s="178"/>
      <c r="R390" s="178"/>
      <c r="S390" s="178"/>
      <c r="T390" s="179"/>
      <c r="AT390" s="174" t="s">
        <v>173</v>
      </c>
      <c r="AU390" s="174" t="s">
        <v>82</v>
      </c>
      <c r="AV390" s="12" t="s">
        <v>82</v>
      </c>
      <c r="AW390" s="12" t="s">
        <v>36</v>
      </c>
      <c r="AX390" s="12" t="s">
        <v>73</v>
      </c>
      <c r="AY390" s="174" t="s">
        <v>149</v>
      </c>
    </row>
    <row r="391" spans="2:65" s="13" customFormat="1">
      <c r="B391" s="182"/>
      <c r="D391" s="173" t="s">
        <v>173</v>
      </c>
      <c r="E391" s="183" t="s">
        <v>5</v>
      </c>
      <c r="F391" s="184" t="s">
        <v>192</v>
      </c>
      <c r="H391" s="183" t="s">
        <v>5</v>
      </c>
      <c r="L391" s="182"/>
      <c r="M391" s="185"/>
      <c r="N391" s="186"/>
      <c r="O391" s="186"/>
      <c r="P391" s="186"/>
      <c r="Q391" s="186"/>
      <c r="R391" s="186"/>
      <c r="S391" s="186"/>
      <c r="T391" s="187"/>
      <c r="AT391" s="183" t="s">
        <v>173</v>
      </c>
      <c r="AU391" s="183" t="s">
        <v>82</v>
      </c>
      <c r="AV391" s="13" t="s">
        <v>80</v>
      </c>
      <c r="AW391" s="13" t="s">
        <v>36</v>
      </c>
      <c r="AX391" s="13" t="s">
        <v>73</v>
      </c>
      <c r="AY391" s="183" t="s">
        <v>149</v>
      </c>
    </row>
    <row r="392" spans="2:65" s="12" customFormat="1">
      <c r="B392" s="172"/>
      <c r="D392" s="173" t="s">
        <v>173</v>
      </c>
      <c r="E392" s="174" t="s">
        <v>5</v>
      </c>
      <c r="F392" s="175" t="s">
        <v>1217</v>
      </c>
      <c r="H392" s="176">
        <v>3.3</v>
      </c>
      <c r="L392" s="172"/>
      <c r="M392" s="177"/>
      <c r="N392" s="178"/>
      <c r="O392" s="178"/>
      <c r="P392" s="178"/>
      <c r="Q392" s="178"/>
      <c r="R392" s="178"/>
      <c r="S392" s="178"/>
      <c r="T392" s="179"/>
      <c r="AT392" s="174" t="s">
        <v>173</v>
      </c>
      <c r="AU392" s="174" t="s">
        <v>82</v>
      </c>
      <c r="AV392" s="12" t="s">
        <v>82</v>
      </c>
      <c r="AW392" s="12" t="s">
        <v>36</v>
      </c>
      <c r="AX392" s="12" t="s">
        <v>73</v>
      </c>
      <c r="AY392" s="174" t="s">
        <v>149</v>
      </c>
    </row>
    <row r="393" spans="2:65" s="14" customFormat="1">
      <c r="B393" s="188"/>
      <c r="D393" s="173" t="s">
        <v>173</v>
      </c>
      <c r="E393" s="189" t="s">
        <v>5</v>
      </c>
      <c r="F393" s="190" t="s">
        <v>194</v>
      </c>
      <c r="H393" s="191">
        <v>37.454999999999998</v>
      </c>
      <c r="L393" s="188"/>
      <c r="M393" s="192"/>
      <c r="N393" s="193"/>
      <c r="O393" s="193"/>
      <c r="P393" s="193"/>
      <c r="Q393" s="193"/>
      <c r="R393" s="193"/>
      <c r="S393" s="193"/>
      <c r="T393" s="194"/>
      <c r="AT393" s="189" t="s">
        <v>173</v>
      </c>
      <c r="AU393" s="189" t="s">
        <v>82</v>
      </c>
      <c r="AV393" s="14" t="s">
        <v>156</v>
      </c>
      <c r="AW393" s="14" t="s">
        <v>36</v>
      </c>
      <c r="AX393" s="14" t="s">
        <v>80</v>
      </c>
      <c r="AY393" s="189" t="s">
        <v>149</v>
      </c>
    </row>
    <row r="394" spans="2:65" s="1" customFormat="1" ht="25.5" customHeight="1">
      <c r="B394" s="160"/>
      <c r="C394" s="161" t="s">
        <v>482</v>
      </c>
      <c r="D394" s="161" t="s">
        <v>151</v>
      </c>
      <c r="E394" s="162" t="s">
        <v>553</v>
      </c>
      <c r="F394" s="163" t="s">
        <v>554</v>
      </c>
      <c r="G394" s="164" t="s">
        <v>171</v>
      </c>
      <c r="H394" s="165">
        <v>37.454999999999998</v>
      </c>
      <c r="I394" s="166"/>
      <c r="J394" s="166">
        <f>ROUND(I394*H394,2)</f>
        <v>0</v>
      </c>
      <c r="K394" s="163" t="s">
        <v>155</v>
      </c>
      <c r="L394" s="39"/>
      <c r="M394" s="167" t="s">
        <v>5</v>
      </c>
      <c r="N394" s="168" t="s">
        <v>44</v>
      </c>
      <c r="O394" s="169">
        <v>4.0000000000000001E-3</v>
      </c>
      <c r="P394" s="169">
        <f>O394*H394</f>
        <v>0.14982000000000001</v>
      </c>
      <c r="Q394" s="169">
        <v>0</v>
      </c>
      <c r="R394" s="169">
        <f>Q394*H394</f>
        <v>0</v>
      </c>
      <c r="S394" s="169">
        <v>0</v>
      </c>
      <c r="T394" s="170">
        <f>S394*H394</f>
        <v>0</v>
      </c>
      <c r="AR394" s="25" t="s">
        <v>156</v>
      </c>
      <c r="AT394" s="25" t="s">
        <v>151</v>
      </c>
      <c r="AU394" s="25" t="s">
        <v>82</v>
      </c>
      <c r="AY394" s="25" t="s">
        <v>149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25" t="s">
        <v>80</v>
      </c>
      <c r="BK394" s="171">
        <f>ROUND(I394*H394,2)</f>
        <v>0</v>
      </c>
      <c r="BL394" s="25" t="s">
        <v>156</v>
      </c>
      <c r="BM394" s="25" t="s">
        <v>1343</v>
      </c>
    </row>
    <row r="395" spans="2:65" s="13" customFormat="1">
      <c r="B395" s="182"/>
      <c r="D395" s="173" t="s">
        <v>173</v>
      </c>
      <c r="E395" s="183" t="s">
        <v>5</v>
      </c>
      <c r="F395" s="184" t="s">
        <v>187</v>
      </c>
      <c r="H395" s="183" t="s">
        <v>5</v>
      </c>
      <c r="L395" s="182"/>
      <c r="M395" s="185"/>
      <c r="N395" s="186"/>
      <c r="O395" s="186"/>
      <c r="P395" s="186"/>
      <c r="Q395" s="186"/>
      <c r="R395" s="186"/>
      <c r="S395" s="186"/>
      <c r="T395" s="187"/>
      <c r="AT395" s="183" t="s">
        <v>173</v>
      </c>
      <c r="AU395" s="183" t="s">
        <v>82</v>
      </c>
      <c r="AV395" s="13" t="s">
        <v>80</v>
      </c>
      <c r="AW395" s="13" t="s">
        <v>36</v>
      </c>
      <c r="AX395" s="13" t="s">
        <v>73</v>
      </c>
      <c r="AY395" s="183" t="s">
        <v>149</v>
      </c>
    </row>
    <row r="396" spans="2:65" s="13" customFormat="1">
      <c r="B396" s="182"/>
      <c r="D396" s="173" t="s">
        <v>173</v>
      </c>
      <c r="E396" s="183" t="s">
        <v>5</v>
      </c>
      <c r="F396" s="184" t="s">
        <v>188</v>
      </c>
      <c r="H396" s="183" t="s">
        <v>5</v>
      </c>
      <c r="L396" s="182"/>
      <c r="M396" s="185"/>
      <c r="N396" s="186"/>
      <c r="O396" s="186"/>
      <c r="P396" s="186"/>
      <c r="Q396" s="186"/>
      <c r="R396" s="186"/>
      <c r="S396" s="186"/>
      <c r="T396" s="187"/>
      <c r="AT396" s="183" t="s">
        <v>173</v>
      </c>
      <c r="AU396" s="183" t="s">
        <v>82</v>
      </c>
      <c r="AV396" s="13" t="s">
        <v>80</v>
      </c>
      <c r="AW396" s="13" t="s">
        <v>36</v>
      </c>
      <c r="AX396" s="13" t="s">
        <v>73</v>
      </c>
      <c r="AY396" s="183" t="s">
        <v>149</v>
      </c>
    </row>
    <row r="397" spans="2:65" s="13" customFormat="1">
      <c r="B397" s="182"/>
      <c r="D397" s="173" t="s">
        <v>173</v>
      </c>
      <c r="E397" s="183" t="s">
        <v>5</v>
      </c>
      <c r="F397" s="184" t="s">
        <v>200</v>
      </c>
      <c r="H397" s="183" t="s">
        <v>5</v>
      </c>
      <c r="L397" s="182"/>
      <c r="M397" s="185"/>
      <c r="N397" s="186"/>
      <c r="O397" s="186"/>
      <c r="P397" s="186"/>
      <c r="Q397" s="186"/>
      <c r="R397" s="186"/>
      <c r="S397" s="186"/>
      <c r="T397" s="187"/>
      <c r="AT397" s="183" t="s">
        <v>173</v>
      </c>
      <c r="AU397" s="183" t="s">
        <v>82</v>
      </c>
      <c r="AV397" s="13" t="s">
        <v>80</v>
      </c>
      <c r="AW397" s="13" t="s">
        <v>36</v>
      </c>
      <c r="AX397" s="13" t="s">
        <v>73</v>
      </c>
      <c r="AY397" s="183" t="s">
        <v>149</v>
      </c>
    </row>
    <row r="398" spans="2:65" s="12" customFormat="1">
      <c r="B398" s="172"/>
      <c r="D398" s="173" t="s">
        <v>173</v>
      </c>
      <c r="E398" s="174" t="s">
        <v>5</v>
      </c>
      <c r="F398" s="175" t="s">
        <v>1216</v>
      </c>
      <c r="H398" s="176">
        <v>34.155000000000001</v>
      </c>
      <c r="L398" s="172"/>
      <c r="M398" s="177"/>
      <c r="N398" s="178"/>
      <c r="O398" s="178"/>
      <c r="P398" s="178"/>
      <c r="Q398" s="178"/>
      <c r="R398" s="178"/>
      <c r="S398" s="178"/>
      <c r="T398" s="179"/>
      <c r="AT398" s="174" t="s">
        <v>173</v>
      </c>
      <c r="AU398" s="174" t="s">
        <v>82</v>
      </c>
      <c r="AV398" s="12" t="s">
        <v>82</v>
      </c>
      <c r="AW398" s="12" t="s">
        <v>36</v>
      </c>
      <c r="AX398" s="12" t="s">
        <v>73</v>
      </c>
      <c r="AY398" s="174" t="s">
        <v>149</v>
      </c>
    </row>
    <row r="399" spans="2:65" s="13" customFormat="1">
      <c r="B399" s="182"/>
      <c r="D399" s="173" t="s">
        <v>173</v>
      </c>
      <c r="E399" s="183" t="s">
        <v>5</v>
      </c>
      <c r="F399" s="184" t="s">
        <v>192</v>
      </c>
      <c r="H399" s="183" t="s">
        <v>5</v>
      </c>
      <c r="L399" s="182"/>
      <c r="M399" s="185"/>
      <c r="N399" s="186"/>
      <c r="O399" s="186"/>
      <c r="P399" s="186"/>
      <c r="Q399" s="186"/>
      <c r="R399" s="186"/>
      <c r="S399" s="186"/>
      <c r="T399" s="187"/>
      <c r="AT399" s="183" t="s">
        <v>173</v>
      </c>
      <c r="AU399" s="183" t="s">
        <v>82</v>
      </c>
      <c r="AV399" s="13" t="s">
        <v>80</v>
      </c>
      <c r="AW399" s="13" t="s">
        <v>36</v>
      </c>
      <c r="AX399" s="13" t="s">
        <v>73</v>
      </c>
      <c r="AY399" s="183" t="s">
        <v>149</v>
      </c>
    </row>
    <row r="400" spans="2:65" s="12" customFormat="1">
      <c r="B400" s="172"/>
      <c r="D400" s="173" t="s">
        <v>173</v>
      </c>
      <c r="E400" s="174" t="s">
        <v>5</v>
      </c>
      <c r="F400" s="175" t="s">
        <v>1217</v>
      </c>
      <c r="H400" s="176">
        <v>3.3</v>
      </c>
      <c r="L400" s="172"/>
      <c r="M400" s="177"/>
      <c r="N400" s="178"/>
      <c r="O400" s="178"/>
      <c r="P400" s="178"/>
      <c r="Q400" s="178"/>
      <c r="R400" s="178"/>
      <c r="S400" s="178"/>
      <c r="T400" s="179"/>
      <c r="AT400" s="174" t="s">
        <v>173</v>
      </c>
      <c r="AU400" s="174" t="s">
        <v>82</v>
      </c>
      <c r="AV400" s="12" t="s">
        <v>82</v>
      </c>
      <c r="AW400" s="12" t="s">
        <v>36</v>
      </c>
      <c r="AX400" s="12" t="s">
        <v>73</v>
      </c>
      <c r="AY400" s="174" t="s">
        <v>149</v>
      </c>
    </row>
    <row r="401" spans="2:65" s="14" customFormat="1">
      <c r="B401" s="188"/>
      <c r="D401" s="173" t="s">
        <v>173</v>
      </c>
      <c r="E401" s="189" t="s">
        <v>5</v>
      </c>
      <c r="F401" s="190" t="s">
        <v>194</v>
      </c>
      <c r="H401" s="191">
        <v>37.454999999999998</v>
      </c>
      <c r="L401" s="188"/>
      <c r="M401" s="192"/>
      <c r="N401" s="193"/>
      <c r="O401" s="193"/>
      <c r="P401" s="193"/>
      <c r="Q401" s="193"/>
      <c r="R401" s="193"/>
      <c r="S401" s="193"/>
      <c r="T401" s="194"/>
      <c r="AT401" s="189" t="s">
        <v>173</v>
      </c>
      <c r="AU401" s="189" t="s">
        <v>82</v>
      </c>
      <c r="AV401" s="14" t="s">
        <v>156</v>
      </c>
      <c r="AW401" s="14" t="s">
        <v>36</v>
      </c>
      <c r="AX401" s="14" t="s">
        <v>80</v>
      </c>
      <c r="AY401" s="189" t="s">
        <v>149</v>
      </c>
    </row>
    <row r="402" spans="2:65" s="1" customFormat="1" ht="25.5" customHeight="1">
      <c r="B402" s="160"/>
      <c r="C402" s="161" t="s">
        <v>487</v>
      </c>
      <c r="D402" s="161" t="s">
        <v>151</v>
      </c>
      <c r="E402" s="162" t="s">
        <v>557</v>
      </c>
      <c r="F402" s="163" t="s">
        <v>558</v>
      </c>
      <c r="G402" s="164" t="s">
        <v>171</v>
      </c>
      <c r="H402" s="165">
        <v>51.075000000000003</v>
      </c>
      <c r="I402" s="166"/>
      <c r="J402" s="166">
        <f>ROUND(I402*H402,2)</f>
        <v>0</v>
      </c>
      <c r="K402" s="163" t="s">
        <v>155</v>
      </c>
      <c r="L402" s="39"/>
      <c r="M402" s="167" t="s">
        <v>5</v>
      </c>
      <c r="N402" s="168" t="s">
        <v>44</v>
      </c>
      <c r="O402" s="169">
        <v>2E-3</v>
      </c>
      <c r="P402" s="169">
        <f>O402*H402</f>
        <v>0.10215</v>
      </c>
      <c r="Q402" s="169">
        <v>0</v>
      </c>
      <c r="R402" s="169">
        <f>Q402*H402</f>
        <v>0</v>
      </c>
      <c r="S402" s="169">
        <v>0</v>
      </c>
      <c r="T402" s="170">
        <f>S402*H402</f>
        <v>0</v>
      </c>
      <c r="AR402" s="25" t="s">
        <v>156</v>
      </c>
      <c r="AT402" s="25" t="s">
        <v>151</v>
      </c>
      <c r="AU402" s="25" t="s">
        <v>82</v>
      </c>
      <c r="AY402" s="25" t="s">
        <v>149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25" t="s">
        <v>80</v>
      </c>
      <c r="BK402" s="171">
        <f>ROUND(I402*H402,2)</f>
        <v>0</v>
      </c>
      <c r="BL402" s="25" t="s">
        <v>156</v>
      </c>
      <c r="BM402" s="25" t="s">
        <v>1344</v>
      </c>
    </row>
    <row r="403" spans="2:65" s="13" customFormat="1">
      <c r="B403" s="182"/>
      <c r="D403" s="173" t="s">
        <v>173</v>
      </c>
      <c r="E403" s="183" t="s">
        <v>5</v>
      </c>
      <c r="F403" s="184" t="s">
        <v>187</v>
      </c>
      <c r="H403" s="183" t="s">
        <v>5</v>
      </c>
      <c r="L403" s="182"/>
      <c r="M403" s="185"/>
      <c r="N403" s="186"/>
      <c r="O403" s="186"/>
      <c r="P403" s="186"/>
      <c r="Q403" s="186"/>
      <c r="R403" s="186"/>
      <c r="S403" s="186"/>
      <c r="T403" s="187"/>
      <c r="AT403" s="183" t="s">
        <v>173</v>
      </c>
      <c r="AU403" s="183" t="s">
        <v>82</v>
      </c>
      <c r="AV403" s="13" t="s">
        <v>80</v>
      </c>
      <c r="AW403" s="13" t="s">
        <v>36</v>
      </c>
      <c r="AX403" s="13" t="s">
        <v>73</v>
      </c>
      <c r="AY403" s="183" t="s">
        <v>149</v>
      </c>
    </row>
    <row r="404" spans="2:65" s="13" customFormat="1">
      <c r="B404" s="182"/>
      <c r="D404" s="173" t="s">
        <v>173</v>
      </c>
      <c r="E404" s="183" t="s">
        <v>5</v>
      </c>
      <c r="F404" s="184" t="s">
        <v>188</v>
      </c>
      <c r="H404" s="183" t="s">
        <v>5</v>
      </c>
      <c r="L404" s="182"/>
      <c r="M404" s="185"/>
      <c r="N404" s="186"/>
      <c r="O404" s="186"/>
      <c r="P404" s="186"/>
      <c r="Q404" s="186"/>
      <c r="R404" s="186"/>
      <c r="S404" s="186"/>
      <c r="T404" s="187"/>
      <c r="AT404" s="183" t="s">
        <v>173</v>
      </c>
      <c r="AU404" s="183" t="s">
        <v>82</v>
      </c>
      <c r="AV404" s="13" t="s">
        <v>80</v>
      </c>
      <c r="AW404" s="13" t="s">
        <v>36</v>
      </c>
      <c r="AX404" s="13" t="s">
        <v>73</v>
      </c>
      <c r="AY404" s="183" t="s">
        <v>149</v>
      </c>
    </row>
    <row r="405" spans="2:65" s="13" customFormat="1">
      <c r="B405" s="182"/>
      <c r="D405" s="173" t="s">
        <v>173</v>
      </c>
      <c r="E405" s="183" t="s">
        <v>5</v>
      </c>
      <c r="F405" s="184" t="s">
        <v>200</v>
      </c>
      <c r="H405" s="183" t="s">
        <v>5</v>
      </c>
      <c r="L405" s="182"/>
      <c r="M405" s="185"/>
      <c r="N405" s="186"/>
      <c r="O405" s="186"/>
      <c r="P405" s="186"/>
      <c r="Q405" s="186"/>
      <c r="R405" s="186"/>
      <c r="S405" s="186"/>
      <c r="T405" s="187"/>
      <c r="AT405" s="183" t="s">
        <v>173</v>
      </c>
      <c r="AU405" s="183" t="s">
        <v>82</v>
      </c>
      <c r="AV405" s="13" t="s">
        <v>80</v>
      </c>
      <c r="AW405" s="13" t="s">
        <v>36</v>
      </c>
      <c r="AX405" s="13" t="s">
        <v>73</v>
      </c>
      <c r="AY405" s="183" t="s">
        <v>149</v>
      </c>
    </row>
    <row r="406" spans="2:65" s="12" customFormat="1">
      <c r="B406" s="172"/>
      <c r="D406" s="173" t="s">
        <v>173</v>
      </c>
      <c r="E406" s="174" t="s">
        <v>5</v>
      </c>
      <c r="F406" s="175" t="s">
        <v>1223</v>
      </c>
      <c r="H406" s="176">
        <v>46.575000000000003</v>
      </c>
      <c r="L406" s="172"/>
      <c r="M406" s="177"/>
      <c r="N406" s="178"/>
      <c r="O406" s="178"/>
      <c r="P406" s="178"/>
      <c r="Q406" s="178"/>
      <c r="R406" s="178"/>
      <c r="S406" s="178"/>
      <c r="T406" s="179"/>
      <c r="AT406" s="174" t="s">
        <v>173</v>
      </c>
      <c r="AU406" s="174" t="s">
        <v>82</v>
      </c>
      <c r="AV406" s="12" t="s">
        <v>82</v>
      </c>
      <c r="AW406" s="12" t="s">
        <v>36</v>
      </c>
      <c r="AX406" s="12" t="s">
        <v>73</v>
      </c>
      <c r="AY406" s="174" t="s">
        <v>149</v>
      </c>
    </row>
    <row r="407" spans="2:65" s="13" customFormat="1">
      <c r="B407" s="182"/>
      <c r="D407" s="173" t="s">
        <v>173</v>
      </c>
      <c r="E407" s="183" t="s">
        <v>5</v>
      </c>
      <c r="F407" s="184" t="s">
        <v>192</v>
      </c>
      <c r="H407" s="183" t="s">
        <v>5</v>
      </c>
      <c r="L407" s="182"/>
      <c r="M407" s="185"/>
      <c r="N407" s="186"/>
      <c r="O407" s="186"/>
      <c r="P407" s="186"/>
      <c r="Q407" s="186"/>
      <c r="R407" s="186"/>
      <c r="S407" s="186"/>
      <c r="T407" s="187"/>
      <c r="AT407" s="183" t="s">
        <v>173</v>
      </c>
      <c r="AU407" s="183" t="s">
        <v>82</v>
      </c>
      <c r="AV407" s="13" t="s">
        <v>80</v>
      </c>
      <c r="AW407" s="13" t="s">
        <v>36</v>
      </c>
      <c r="AX407" s="13" t="s">
        <v>73</v>
      </c>
      <c r="AY407" s="183" t="s">
        <v>149</v>
      </c>
    </row>
    <row r="408" spans="2:65" s="12" customFormat="1">
      <c r="B408" s="172"/>
      <c r="D408" s="173" t="s">
        <v>173</v>
      </c>
      <c r="E408" s="174" t="s">
        <v>5</v>
      </c>
      <c r="F408" s="175" t="s">
        <v>1224</v>
      </c>
      <c r="H408" s="176">
        <v>4.5</v>
      </c>
      <c r="L408" s="172"/>
      <c r="M408" s="177"/>
      <c r="N408" s="178"/>
      <c r="O408" s="178"/>
      <c r="P408" s="178"/>
      <c r="Q408" s="178"/>
      <c r="R408" s="178"/>
      <c r="S408" s="178"/>
      <c r="T408" s="179"/>
      <c r="AT408" s="174" t="s">
        <v>173</v>
      </c>
      <c r="AU408" s="174" t="s">
        <v>82</v>
      </c>
      <c r="AV408" s="12" t="s">
        <v>82</v>
      </c>
      <c r="AW408" s="12" t="s">
        <v>36</v>
      </c>
      <c r="AX408" s="12" t="s">
        <v>73</v>
      </c>
      <c r="AY408" s="174" t="s">
        <v>149</v>
      </c>
    </row>
    <row r="409" spans="2:65" s="14" customFormat="1">
      <c r="B409" s="188"/>
      <c r="D409" s="173" t="s">
        <v>173</v>
      </c>
      <c r="E409" s="189" t="s">
        <v>5</v>
      </c>
      <c r="F409" s="190" t="s">
        <v>194</v>
      </c>
      <c r="H409" s="191">
        <v>51.075000000000003</v>
      </c>
      <c r="L409" s="188"/>
      <c r="M409" s="192"/>
      <c r="N409" s="193"/>
      <c r="O409" s="193"/>
      <c r="P409" s="193"/>
      <c r="Q409" s="193"/>
      <c r="R409" s="193"/>
      <c r="S409" s="193"/>
      <c r="T409" s="194"/>
      <c r="AT409" s="189" t="s">
        <v>173</v>
      </c>
      <c r="AU409" s="189" t="s">
        <v>82</v>
      </c>
      <c r="AV409" s="14" t="s">
        <v>156</v>
      </c>
      <c r="AW409" s="14" t="s">
        <v>36</v>
      </c>
      <c r="AX409" s="14" t="s">
        <v>80</v>
      </c>
      <c r="AY409" s="189" t="s">
        <v>149</v>
      </c>
    </row>
    <row r="410" spans="2:65" s="1" customFormat="1" ht="38.25" customHeight="1">
      <c r="B410" s="160"/>
      <c r="C410" s="161" t="s">
        <v>493</v>
      </c>
      <c r="D410" s="161" t="s">
        <v>151</v>
      </c>
      <c r="E410" s="162" t="s">
        <v>561</v>
      </c>
      <c r="F410" s="163" t="s">
        <v>562</v>
      </c>
      <c r="G410" s="164" t="s">
        <v>171</v>
      </c>
      <c r="H410" s="165">
        <v>51.075000000000003</v>
      </c>
      <c r="I410" s="166"/>
      <c r="J410" s="166">
        <f>ROUND(I410*H410,2)</f>
        <v>0</v>
      </c>
      <c r="K410" s="163" t="s">
        <v>155</v>
      </c>
      <c r="L410" s="39"/>
      <c r="M410" s="167" t="s">
        <v>5</v>
      </c>
      <c r="N410" s="168" t="s">
        <v>44</v>
      </c>
      <c r="O410" s="169">
        <v>6.6000000000000003E-2</v>
      </c>
      <c r="P410" s="169">
        <f>O410*H410</f>
        <v>3.3709500000000006</v>
      </c>
      <c r="Q410" s="169">
        <v>0</v>
      </c>
      <c r="R410" s="169">
        <f>Q410*H410</f>
        <v>0</v>
      </c>
      <c r="S410" s="169">
        <v>0</v>
      </c>
      <c r="T410" s="170">
        <f>S410*H410</f>
        <v>0</v>
      </c>
      <c r="AR410" s="25" t="s">
        <v>156</v>
      </c>
      <c r="AT410" s="25" t="s">
        <v>151</v>
      </c>
      <c r="AU410" s="25" t="s">
        <v>82</v>
      </c>
      <c r="AY410" s="25" t="s">
        <v>149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25" t="s">
        <v>80</v>
      </c>
      <c r="BK410" s="171">
        <f>ROUND(I410*H410,2)</f>
        <v>0</v>
      </c>
      <c r="BL410" s="25" t="s">
        <v>156</v>
      </c>
      <c r="BM410" s="25" t="s">
        <v>1345</v>
      </c>
    </row>
    <row r="411" spans="2:65" s="13" customFormat="1">
      <c r="B411" s="182"/>
      <c r="D411" s="173" t="s">
        <v>173</v>
      </c>
      <c r="E411" s="183" t="s">
        <v>5</v>
      </c>
      <c r="F411" s="184" t="s">
        <v>187</v>
      </c>
      <c r="H411" s="183" t="s">
        <v>5</v>
      </c>
      <c r="L411" s="182"/>
      <c r="M411" s="185"/>
      <c r="N411" s="186"/>
      <c r="O411" s="186"/>
      <c r="P411" s="186"/>
      <c r="Q411" s="186"/>
      <c r="R411" s="186"/>
      <c r="S411" s="186"/>
      <c r="T411" s="187"/>
      <c r="AT411" s="183" t="s">
        <v>173</v>
      </c>
      <c r="AU411" s="183" t="s">
        <v>82</v>
      </c>
      <c r="AV411" s="13" t="s">
        <v>80</v>
      </c>
      <c r="AW411" s="13" t="s">
        <v>36</v>
      </c>
      <c r="AX411" s="13" t="s">
        <v>73</v>
      </c>
      <c r="AY411" s="183" t="s">
        <v>149</v>
      </c>
    </row>
    <row r="412" spans="2:65" s="13" customFormat="1">
      <c r="B412" s="182"/>
      <c r="D412" s="173" t="s">
        <v>173</v>
      </c>
      <c r="E412" s="183" t="s">
        <v>5</v>
      </c>
      <c r="F412" s="184" t="s">
        <v>188</v>
      </c>
      <c r="H412" s="183" t="s">
        <v>5</v>
      </c>
      <c r="L412" s="182"/>
      <c r="M412" s="185"/>
      <c r="N412" s="186"/>
      <c r="O412" s="186"/>
      <c r="P412" s="186"/>
      <c r="Q412" s="186"/>
      <c r="R412" s="186"/>
      <c r="S412" s="186"/>
      <c r="T412" s="187"/>
      <c r="AT412" s="183" t="s">
        <v>173</v>
      </c>
      <c r="AU412" s="183" t="s">
        <v>82</v>
      </c>
      <c r="AV412" s="13" t="s">
        <v>80</v>
      </c>
      <c r="AW412" s="13" t="s">
        <v>36</v>
      </c>
      <c r="AX412" s="13" t="s">
        <v>73</v>
      </c>
      <c r="AY412" s="183" t="s">
        <v>149</v>
      </c>
    </row>
    <row r="413" spans="2:65" s="13" customFormat="1">
      <c r="B413" s="182"/>
      <c r="D413" s="173" t="s">
        <v>173</v>
      </c>
      <c r="E413" s="183" t="s">
        <v>5</v>
      </c>
      <c r="F413" s="184" t="s">
        <v>200</v>
      </c>
      <c r="H413" s="183" t="s">
        <v>5</v>
      </c>
      <c r="L413" s="182"/>
      <c r="M413" s="185"/>
      <c r="N413" s="186"/>
      <c r="O413" s="186"/>
      <c r="P413" s="186"/>
      <c r="Q413" s="186"/>
      <c r="R413" s="186"/>
      <c r="S413" s="186"/>
      <c r="T413" s="187"/>
      <c r="AT413" s="183" t="s">
        <v>173</v>
      </c>
      <c r="AU413" s="183" t="s">
        <v>82</v>
      </c>
      <c r="AV413" s="13" t="s">
        <v>80</v>
      </c>
      <c r="AW413" s="13" t="s">
        <v>36</v>
      </c>
      <c r="AX413" s="13" t="s">
        <v>73</v>
      </c>
      <c r="AY413" s="183" t="s">
        <v>149</v>
      </c>
    </row>
    <row r="414" spans="2:65" s="12" customFormat="1">
      <c r="B414" s="172"/>
      <c r="D414" s="173" t="s">
        <v>173</v>
      </c>
      <c r="E414" s="174" t="s">
        <v>5</v>
      </c>
      <c r="F414" s="175" t="s">
        <v>1223</v>
      </c>
      <c r="H414" s="176">
        <v>46.575000000000003</v>
      </c>
      <c r="L414" s="172"/>
      <c r="M414" s="177"/>
      <c r="N414" s="178"/>
      <c r="O414" s="178"/>
      <c r="P414" s="178"/>
      <c r="Q414" s="178"/>
      <c r="R414" s="178"/>
      <c r="S414" s="178"/>
      <c r="T414" s="179"/>
      <c r="AT414" s="174" t="s">
        <v>173</v>
      </c>
      <c r="AU414" s="174" t="s">
        <v>82</v>
      </c>
      <c r="AV414" s="12" t="s">
        <v>82</v>
      </c>
      <c r="AW414" s="12" t="s">
        <v>36</v>
      </c>
      <c r="AX414" s="12" t="s">
        <v>73</v>
      </c>
      <c r="AY414" s="174" t="s">
        <v>149</v>
      </c>
    </row>
    <row r="415" spans="2:65" s="13" customFormat="1">
      <c r="B415" s="182"/>
      <c r="D415" s="173" t="s">
        <v>173</v>
      </c>
      <c r="E415" s="183" t="s">
        <v>5</v>
      </c>
      <c r="F415" s="184" t="s">
        <v>192</v>
      </c>
      <c r="H415" s="183" t="s">
        <v>5</v>
      </c>
      <c r="L415" s="182"/>
      <c r="M415" s="185"/>
      <c r="N415" s="186"/>
      <c r="O415" s="186"/>
      <c r="P415" s="186"/>
      <c r="Q415" s="186"/>
      <c r="R415" s="186"/>
      <c r="S415" s="186"/>
      <c r="T415" s="187"/>
      <c r="AT415" s="183" t="s">
        <v>173</v>
      </c>
      <c r="AU415" s="183" t="s">
        <v>82</v>
      </c>
      <c r="AV415" s="13" t="s">
        <v>80</v>
      </c>
      <c r="AW415" s="13" t="s">
        <v>36</v>
      </c>
      <c r="AX415" s="13" t="s">
        <v>73</v>
      </c>
      <c r="AY415" s="183" t="s">
        <v>149</v>
      </c>
    </row>
    <row r="416" spans="2:65" s="12" customFormat="1">
      <c r="B416" s="172"/>
      <c r="D416" s="173" t="s">
        <v>173</v>
      </c>
      <c r="E416" s="174" t="s">
        <v>5</v>
      </c>
      <c r="F416" s="175" t="s">
        <v>1224</v>
      </c>
      <c r="H416" s="176">
        <v>4.5</v>
      </c>
      <c r="L416" s="172"/>
      <c r="M416" s="177"/>
      <c r="N416" s="178"/>
      <c r="O416" s="178"/>
      <c r="P416" s="178"/>
      <c r="Q416" s="178"/>
      <c r="R416" s="178"/>
      <c r="S416" s="178"/>
      <c r="T416" s="179"/>
      <c r="AT416" s="174" t="s">
        <v>173</v>
      </c>
      <c r="AU416" s="174" t="s">
        <v>82</v>
      </c>
      <c r="AV416" s="12" t="s">
        <v>82</v>
      </c>
      <c r="AW416" s="12" t="s">
        <v>36</v>
      </c>
      <c r="AX416" s="12" t="s">
        <v>73</v>
      </c>
      <c r="AY416" s="174" t="s">
        <v>149</v>
      </c>
    </row>
    <row r="417" spans="2:65" s="14" customFormat="1">
      <c r="B417" s="188"/>
      <c r="D417" s="173" t="s">
        <v>173</v>
      </c>
      <c r="E417" s="189" t="s">
        <v>5</v>
      </c>
      <c r="F417" s="190" t="s">
        <v>194</v>
      </c>
      <c r="H417" s="191">
        <v>51.075000000000003</v>
      </c>
      <c r="L417" s="188"/>
      <c r="M417" s="192"/>
      <c r="N417" s="193"/>
      <c r="O417" s="193"/>
      <c r="P417" s="193"/>
      <c r="Q417" s="193"/>
      <c r="R417" s="193"/>
      <c r="S417" s="193"/>
      <c r="T417" s="194"/>
      <c r="AT417" s="189" t="s">
        <v>173</v>
      </c>
      <c r="AU417" s="189" t="s">
        <v>82</v>
      </c>
      <c r="AV417" s="14" t="s">
        <v>156</v>
      </c>
      <c r="AW417" s="14" t="s">
        <v>36</v>
      </c>
      <c r="AX417" s="14" t="s">
        <v>80</v>
      </c>
      <c r="AY417" s="189" t="s">
        <v>149</v>
      </c>
    </row>
    <row r="418" spans="2:65" s="11" customFormat="1" ht="29.85" customHeight="1">
      <c r="B418" s="148"/>
      <c r="D418" s="149" t="s">
        <v>72</v>
      </c>
      <c r="E418" s="158" t="s">
        <v>195</v>
      </c>
      <c r="F418" s="158" t="s">
        <v>574</v>
      </c>
      <c r="J418" s="159">
        <f>BK418</f>
        <v>0</v>
      </c>
      <c r="L418" s="148"/>
      <c r="M418" s="152"/>
      <c r="N418" s="153"/>
      <c r="O418" s="153"/>
      <c r="P418" s="154">
        <f>SUM(P419:P453)</f>
        <v>106.768</v>
      </c>
      <c r="Q418" s="153"/>
      <c r="R418" s="154">
        <f>SUM(R419:R453)</f>
        <v>13.80877615</v>
      </c>
      <c r="S418" s="153"/>
      <c r="T418" s="155">
        <f>SUM(T419:T453)</f>
        <v>0</v>
      </c>
      <c r="AR418" s="149" t="s">
        <v>80</v>
      </c>
      <c r="AT418" s="156" t="s">
        <v>72</v>
      </c>
      <c r="AU418" s="156" t="s">
        <v>80</v>
      </c>
      <c r="AY418" s="149" t="s">
        <v>149</v>
      </c>
      <c r="BK418" s="157">
        <f>SUM(BK419:BK453)</f>
        <v>0</v>
      </c>
    </row>
    <row r="419" spans="2:65" s="1" customFormat="1" ht="25.5" customHeight="1">
      <c r="B419" s="160"/>
      <c r="C419" s="161" t="s">
        <v>497</v>
      </c>
      <c r="D419" s="161" t="s">
        <v>151</v>
      </c>
      <c r="E419" s="162" t="s">
        <v>576</v>
      </c>
      <c r="F419" s="163" t="s">
        <v>577</v>
      </c>
      <c r="G419" s="164" t="s">
        <v>219</v>
      </c>
      <c r="H419" s="165">
        <v>18</v>
      </c>
      <c r="I419" s="166"/>
      <c r="J419" s="166">
        <f>ROUND(I419*H419,2)</f>
        <v>0</v>
      </c>
      <c r="K419" s="163" t="s">
        <v>155</v>
      </c>
      <c r="L419" s="39"/>
      <c r="M419" s="167" t="s">
        <v>5</v>
      </c>
      <c r="N419" s="168" t="s">
        <v>44</v>
      </c>
      <c r="O419" s="169">
        <v>0.29199999999999998</v>
      </c>
      <c r="P419" s="169">
        <f>O419*H419</f>
        <v>5.2559999999999993</v>
      </c>
      <c r="Q419" s="169">
        <v>1.0000000000000001E-5</v>
      </c>
      <c r="R419" s="169">
        <f>Q419*H419</f>
        <v>1.8000000000000001E-4</v>
      </c>
      <c r="S419" s="169">
        <v>0</v>
      </c>
      <c r="T419" s="170">
        <f>S419*H419</f>
        <v>0</v>
      </c>
      <c r="AR419" s="25" t="s">
        <v>156</v>
      </c>
      <c r="AT419" s="25" t="s">
        <v>151</v>
      </c>
      <c r="AU419" s="25" t="s">
        <v>82</v>
      </c>
      <c r="AY419" s="25" t="s">
        <v>149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25" t="s">
        <v>80</v>
      </c>
      <c r="BK419" s="171">
        <f>ROUND(I419*H419,2)</f>
        <v>0</v>
      </c>
      <c r="BL419" s="25" t="s">
        <v>156</v>
      </c>
      <c r="BM419" s="25" t="s">
        <v>1346</v>
      </c>
    </row>
    <row r="420" spans="2:65" s="1" customFormat="1" ht="16.5" customHeight="1">
      <c r="B420" s="160"/>
      <c r="C420" s="202" t="s">
        <v>501</v>
      </c>
      <c r="D420" s="202" t="s">
        <v>415</v>
      </c>
      <c r="E420" s="203" t="s">
        <v>580</v>
      </c>
      <c r="F420" s="204" t="s">
        <v>581</v>
      </c>
      <c r="G420" s="205" t="s">
        <v>219</v>
      </c>
      <c r="H420" s="206">
        <v>18</v>
      </c>
      <c r="I420" s="207"/>
      <c r="J420" s="207">
        <f>ROUND(I420*H420,2)</f>
        <v>0</v>
      </c>
      <c r="K420" s="204" t="s">
        <v>155</v>
      </c>
      <c r="L420" s="208"/>
      <c r="M420" s="209" t="s">
        <v>5</v>
      </c>
      <c r="N420" s="210" t="s">
        <v>44</v>
      </c>
      <c r="O420" s="169">
        <v>0</v>
      </c>
      <c r="P420" s="169">
        <f>O420*H420</f>
        <v>0</v>
      </c>
      <c r="Q420" s="169">
        <v>2.1800000000000001E-3</v>
      </c>
      <c r="R420" s="169">
        <f>Q420*H420</f>
        <v>3.9240000000000004E-2</v>
      </c>
      <c r="S420" s="169">
        <v>0</v>
      </c>
      <c r="T420" s="170">
        <f>S420*H420</f>
        <v>0</v>
      </c>
      <c r="AR420" s="25" t="s">
        <v>195</v>
      </c>
      <c r="AT420" s="25" t="s">
        <v>415</v>
      </c>
      <c r="AU420" s="25" t="s">
        <v>82</v>
      </c>
      <c r="AY420" s="25" t="s">
        <v>149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25" t="s">
        <v>80</v>
      </c>
      <c r="BK420" s="171">
        <f>ROUND(I420*H420,2)</f>
        <v>0</v>
      </c>
      <c r="BL420" s="25" t="s">
        <v>156</v>
      </c>
      <c r="BM420" s="25" t="s">
        <v>1347</v>
      </c>
    </row>
    <row r="421" spans="2:65" s="1" customFormat="1" ht="25.5" customHeight="1">
      <c r="B421" s="160"/>
      <c r="C421" s="161" t="s">
        <v>505</v>
      </c>
      <c r="D421" s="161" t="s">
        <v>151</v>
      </c>
      <c r="E421" s="162" t="s">
        <v>592</v>
      </c>
      <c r="F421" s="163" t="s">
        <v>593</v>
      </c>
      <c r="G421" s="164" t="s">
        <v>219</v>
      </c>
      <c r="H421" s="165">
        <v>119</v>
      </c>
      <c r="I421" s="166"/>
      <c r="J421" s="166">
        <f>ROUND(I421*H421,2)</f>
        <v>0</v>
      </c>
      <c r="K421" s="163" t="s">
        <v>155</v>
      </c>
      <c r="L421" s="39"/>
      <c r="M421" s="167" t="s">
        <v>5</v>
      </c>
      <c r="N421" s="168" t="s">
        <v>44</v>
      </c>
      <c r="O421" s="169">
        <v>0.46200000000000002</v>
      </c>
      <c r="P421" s="169">
        <f>O421*H421</f>
        <v>54.978000000000002</v>
      </c>
      <c r="Q421" s="169">
        <v>2.0000000000000002E-5</v>
      </c>
      <c r="R421" s="169">
        <f>Q421*H421</f>
        <v>2.3800000000000002E-3</v>
      </c>
      <c r="S421" s="169">
        <v>0</v>
      </c>
      <c r="T421" s="170">
        <f>S421*H421</f>
        <v>0</v>
      </c>
      <c r="AR421" s="25" t="s">
        <v>156</v>
      </c>
      <c r="AT421" s="25" t="s">
        <v>151</v>
      </c>
      <c r="AU421" s="25" t="s">
        <v>82</v>
      </c>
      <c r="AY421" s="25" t="s">
        <v>149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25" t="s">
        <v>80</v>
      </c>
      <c r="BK421" s="171">
        <f>ROUND(I421*H421,2)</f>
        <v>0</v>
      </c>
      <c r="BL421" s="25" t="s">
        <v>156</v>
      </c>
      <c r="BM421" s="25" t="s">
        <v>1348</v>
      </c>
    </row>
    <row r="422" spans="2:65" s="1" customFormat="1" ht="16.5" customHeight="1">
      <c r="B422" s="160"/>
      <c r="C422" s="202" t="s">
        <v>509</v>
      </c>
      <c r="D422" s="202" t="s">
        <v>415</v>
      </c>
      <c r="E422" s="203" t="s">
        <v>596</v>
      </c>
      <c r="F422" s="204" t="s">
        <v>597</v>
      </c>
      <c r="G422" s="205" t="s">
        <v>219</v>
      </c>
      <c r="H422" s="206">
        <v>120.785</v>
      </c>
      <c r="I422" s="207"/>
      <c r="J422" s="207">
        <f>ROUND(I422*H422,2)</f>
        <v>0</v>
      </c>
      <c r="K422" s="204" t="s">
        <v>155</v>
      </c>
      <c r="L422" s="208"/>
      <c r="M422" s="209" t="s">
        <v>5</v>
      </c>
      <c r="N422" s="210" t="s">
        <v>44</v>
      </c>
      <c r="O422" s="169">
        <v>0</v>
      </c>
      <c r="P422" s="169">
        <f>O422*H422</f>
        <v>0</v>
      </c>
      <c r="Q422" s="169">
        <v>6.3899999999999998E-3</v>
      </c>
      <c r="R422" s="169">
        <f>Q422*H422</f>
        <v>0.77181614999999992</v>
      </c>
      <c r="S422" s="169">
        <v>0</v>
      </c>
      <c r="T422" s="170">
        <f>S422*H422</f>
        <v>0</v>
      </c>
      <c r="AR422" s="25" t="s">
        <v>195</v>
      </c>
      <c r="AT422" s="25" t="s">
        <v>415</v>
      </c>
      <c r="AU422" s="25" t="s">
        <v>82</v>
      </c>
      <c r="AY422" s="25" t="s">
        <v>149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25" t="s">
        <v>80</v>
      </c>
      <c r="BK422" s="171">
        <f>ROUND(I422*H422,2)</f>
        <v>0</v>
      </c>
      <c r="BL422" s="25" t="s">
        <v>156</v>
      </c>
      <c r="BM422" s="25" t="s">
        <v>1349</v>
      </c>
    </row>
    <row r="423" spans="2:65" s="1" customFormat="1" ht="27">
      <c r="B423" s="39"/>
      <c r="D423" s="173" t="s">
        <v>179</v>
      </c>
      <c r="F423" s="180" t="s">
        <v>599</v>
      </c>
      <c r="L423" s="39"/>
      <c r="M423" s="181"/>
      <c r="N423" s="40"/>
      <c r="O423" s="40"/>
      <c r="P423" s="40"/>
      <c r="Q423" s="40"/>
      <c r="R423" s="40"/>
      <c r="S423" s="40"/>
      <c r="T423" s="68"/>
      <c r="AT423" s="25" t="s">
        <v>179</v>
      </c>
      <c r="AU423" s="25" t="s">
        <v>82</v>
      </c>
    </row>
    <row r="424" spans="2:65" s="12" customFormat="1">
      <c r="B424" s="172"/>
      <c r="D424" s="173" t="s">
        <v>173</v>
      </c>
      <c r="F424" s="175" t="s">
        <v>1350</v>
      </c>
      <c r="H424" s="176">
        <v>120.785</v>
      </c>
      <c r="L424" s="172"/>
      <c r="M424" s="177"/>
      <c r="N424" s="178"/>
      <c r="O424" s="178"/>
      <c r="P424" s="178"/>
      <c r="Q424" s="178"/>
      <c r="R424" s="178"/>
      <c r="S424" s="178"/>
      <c r="T424" s="179"/>
      <c r="AT424" s="174" t="s">
        <v>173</v>
      </c>
      <c r="AU424" s="174" t="s">
        <v>82</v>
      </c>
      <c r="AV424" s="12" t="s">
        <v>82</v>
      </c>
      <c r="AW424" s="12" t="s">
        <v>6</v>
      </c>
      <c r="AX424" s="12" t="s">
        <v>80</v>
      </c>
      <c r="AY424" s="174" t="s">
        <v>149</v>
      </c>
    </row>
    <row r="425" spans="2:65" s="1" customFormat="1" ht="25.5" customHeight="1">
      <c r="B425" s="160"/>
      <c r="C425" s="161" t="s">
        <v>514</v>
      </c>
      <c r="D425" s="161" t="s">
        <v>151</v>
      </c>
      <c r="E425" s="162" t="s">
        <v>602</v>
      </c>
      <c r="F425" s="163" t="s">
        <v>603</v>
      </c>
      <c r="G425" s="164" t="s">
        <v>154</v>
      </c>
      <c r="H425" s="165">
        <v>2</v>
      </c>
      <c r="I425" s="166"/>
      <c r="J425" s="166">
        <f t="shared" ref="J425:J431" si="0">ROUND(I425*H425,2)</f>
        <v>0</v>
      </c>
      <c r="K425" s="163" t="s">
        <v>5</v>
      </c>
      <c r="L425" s="39"/>
      <c r="M425" s="167" t="s">
        <v>5</v>
      </c>
      <c r="N425" s="168" t="s">
        <v>44</v>
      </c>
      <c r="O425" s="169">
        <v>0.7</v>
      </c>
      <c r="P425" s="169">
        <f t="shared" ref="P425:P431" si="1">O425*H425</f>
        <v>1.4</v>
      </c>
      <c r="Q425" s="169">
        <v>8.0000000000000007E-5</v>
      </c>
      <c r="R425" s="169">
        <f t="shared" ref="R425:R431" si="2">Q425*H425</f>
        <v>1.6000000000000001E-4</v>
      </c>
      <c r="S425" s="169">
        <v>0</v>
      </c>
      <c r="T425" s="170">
        <f t="shared" ref="T425:T431" si="3">S425*H425</f>
        <v>0</v>
      </c>
      <c r="AR425" s="25" t="s">
        <v>156</v>
      </c>
      <c r="AT425" s="25" t="s">
        <v>151</v>
      </c>
      <c r="AU425" s="25" t="s">
        <v>82</v>
      </c>
      <c r="AY425" s="25" t="s">
        <v>149</v>
      </c>
      <c r="BE425" s="171">
        <f t="shared" ref="BE425:BE431" si="4">IF(N425="základní",J425,0)</f>
        <v>0</v>
      </c>
      <c r="BF425" s="171">
        <f t="shared" ref="BF425:BF431" si="5">IF(N425="snížená",J425,0)</f>
        <v>0</v>
      </c>
      <c r="BG425" s="171">
        <f t="shared" ref="BG425:BG431" si="6">IF(N425="zákl. přenesená",J425,0)</f>
        <v>0</v>
      </c>
      <c r="BH425" s="171">
        <f t="shared" ref="BH425:BH431" si="7">IF(N425="sníž. přenesená",J425,0)</f>
        <v>0</v>
      </c>
      <c r="BI425" s="171">
        <f t="shared" ref="BI425:BI431" si="8">IF(N425="nulová",J425,0)</f>
        <v>0</v>
      </c>
      <c r="BJ425" s="25" t="s">
        <v>80</v>
      </c>
      <c r="BK425" s="171">
        <f t="shared" ref="BK425:BK431" si="9">ROUND(I425*H425,2)</f>
        <v>0</v>
      </c>
      <c r="BL425" s="25" t="s">
        <v>156</v>
      </c>
      <c r="BM425" s="25" t="s">
        <v>1351</v>
      </c>
    </row>
    <row r="426" spans="2:65" s="1" customFormat="1" ht="16.5" customHeight="1">
      <c r="B426" s="160"/>
      <c r="C426" s="202" t="s">
        <v>520</v>
      </c>
      <c r="D426" s="202" t="s">
        <v>415</v>
      </c>
      <c r="E426" s="203" t="s">
        <v>606</v>
      </c>
      <c r="F426" s="204" t="s">
        <v>607</v>
      </c>
      <c r="G426" s="205" t="s">
        <v>154</v>
      </c>
      <c r="H426" s="206">
        <v>2</v>
      </c>
      <c r="I426" s="207"/>
      <c r="J426" s="207">
        <f t="shared" si="0"/>
        <v>0</v>
      </c>
      <c r="K426" s="204" t="s">
        <v>155</v>
      </c>
      <c r="L426" s="208"/>
      <c r="M426" s="209" t="s">
        <v>5</v>
      </c>
      <c r="N426" s="210" t="s">
        <v>44</v>
      </c>
      <c r="O426" s="169">
        <v>0</v>
      </c>
      <c r="P426" s="169">
        <f t="shared" si="1"/>
        <v>0</v>
      </c>
      <c r="Q426" s="169">
        <v>6.2E-4</v>
      </c>
      <c r="R426" s="169">
        <f t="shared" si="2"/>
        <v>1.24E-3</v>
      </c>
      <c r="S426" s="169">
        <v>0</v>
      </c>
      <c r="T426" s="170">
        <f t="shared" si="3"/>
        <v>0</v>
      </c>
      <c r="AR426" s="25" t="s">
        <v>195</v>
      </c>
      <c r="AT426" s="25" t="s">
        <v>415</v>
      </c>
      <c r="AU426" s="25" t="s">
        <v>82</v>
      </c>
      <c r="AY426" s="25" t="s">
        <v>149</v>
      </c>
      <c r="BE426" s="171">
        <f t="shared" si="4"/>
        <v>0</v>
      </c>
      <c r="BF426" s="171">
        <f t="shared" si="5"/>
        <v>0</v>
      </c>
      <c r="BG426" s="171">
        <f t="shared" si="6"/>
        <v>0</v>
      </c>
      <c r="BH426" s="171">
        <f t="shared" si="7"/>
        <v>0</v>
      </c>
      <c r="BI426" s="171">
        <f t="shared" si="8"/>
        <v>0</v>
      </c>
      <c r="BJ426" s="25" t="s">
        <v>80</v>
      </c>
      <c r="BK426" s="171">
        <f t="shared" si="9"/>
        <v>0</v>
      </c>
      <c r="BL426" s="25" t="s">
        <v>156</v>
      </c>
      <c r="BM426" s="25" t="s">
        <v>1352</v>
      </c>
    </row>
    <row r="427" spans="2:65" s="1" customFormat="1" ht="25.5" customHeight="1">
      <c r="B427" s="160"/>
      <c r="C427" s="161" t="s">
        <v>527</v>
      </c>
      <c r="D427" s="161" t="s">
        <v>151</v>
      </c>
      <c r="E427" s="162" t="s">
        <v>610</v>
      </c>
      <c r="F427" s="163" t="s">
        <v>611</v>
      </c>
      <c r="G427" s="164" t="s">
        <v>154</v>
      </c>
      <c r="H427" s="165">
        <v>4</v>
      </c>
      <c r="I427" s="166"/>
      <c r="J427" s="166">
        <f t="shared" si="0"/>
        <v>0</v>
      </c>
      <c r="K427" s="163" t="s">
        <v>155</v>
      </c>
      <c r="L427" s="39"/>
      <c r="M427" s="167" t="s">
        <v>5</v>
      </c>
      <c r="N427" s="168" t="s">
        <v>44</v>
      </c>
      <c r="O427" s="169">
        <v>0.68300000000000005</v>
      </c>
      <c r="P427" s="169">
        <f t="shared" si="1"/>
        <v>2.7320000000000002</v>
      </c>
      <c r="Q427" s="169">
        <v>0</v>
      </c>
      <c r="R427" s="169">
        <f t="shared" si="2"/>
        <v>0</v>
      </c>
      <c r="S427" s="169">
        <v>0</v>
      </c>
      <c r="T427" s="170">
        <f t="shared" si="3"/>
        <v>0</v>
      </c>
      <c r="AR427" s="25" t="s">
        <v>156</v>
      </c>
      <c r="AT427" s="25" t="s">
        <v>151</v>
      </c>
      <c r="AU427" s="25" t="s">
        <v>82</v>
      </c>
      <c r="AY427" s="25" t="s">
        <v>149</v>
      </c>
      <c r="BE427" s="171">
        <f t="shared" si="4"/>
        <v>0</v>
      </c>
      <c r="BF427" s="171">
        <f t="shared" si="5"/>
        <v>0</v>
      </c>
      <c r="BG427" s="171">
        <f t="shared" si="6"/>
        <v>0</v>
      </c>
      <c r="BH427" s="171">
        <f t="shared" si="7"/>
        <v>0</v>
      </c>
      <c r="BI427" s="171">
        <f t="shared" si="8"/>
        <v>0</v>
      </c>
      <c r="BJ427" s="25" t="s">
        <v>80</v>
      </c>
      <c r="BK427" s="171">
        <f t="shared" si="9"/>
        <v>0</v>
      </c>
      <c r="BL427" s="25" t="s">
        <v>156</v>
      </c>
      <c r="BM427" s="25" t="s">
        <v>1353</v>
      </c>
    </row>
    <row r="428" spans="2:65" s="1" customFormat="1" ht="16.5" customHeight="1">
      <c r="B428" s="160"/>
      <c r="C428" s="202" t="s">
        <v>533</v>
      </c>
      <c r="D428" s="202" t="s">
        <v>415</v>
      </c>
      <c r="E428" s="203" t="s">
        <v>614</v>
      </c>
      <c r="F428" s="204" t="s">
        <v>615</v>
      </c>
      <c r="G428" s="205" t="s">
        <v>154</v>
      </c>
      <c r="H428" s="206">
        <v>4</v>
      </c>
      <c r="I428" s="207"/>
      <c r="J428" s="207">
        <f t="shared" si="0"/>
        <v>0</v>
      </c>
      <c r="K428" s="204" t="s">
        <v>5</v>
      </c>
      <c r="L428" s="208"/>
      <c r="M428" s="209" t="s">
        <v>5</v>
      </c>
      <c r="N428" s="210" t="s">
        <v>44</v>
      </c>
      <c r="O428" s="169">
        <v>0</v>
      </c>
      <c r="P428" s="169">
        <f t="shared" si="1"/>
        <v>0</v>
      </c>
      <c r="Q428" s="169">
        <v>6.4000000000000003E-3</v>
      </c>
      <c r="R428" s="169">
        <f t="shared" si="2"/>
        <v>2.5600000000000001E-2</v>
      </c>
      <c r="S428" s="169">
        <v>0</v>
      </c>
      <c r="T428" s="170">
        <f t="shared" si="3"/>
        <v>0</v>
      </c>
      <c r="AR428" s="25" t="s">
        <v>195</v>
      </c>
      <c r="AT428" s="25" t="s">
        <v>415</v>
      </c>
      <c r="AU428" s="25" t="s">
        <v>82</v>
      </c>
      <c r="AY428" s="25" t="s">
        <v>149</v>
      </c>
      <c r="BE428" s="171">
        <f t="shared" si="4"/>
        <v>0</v>
      </c>
      <c r="BF428" s="171">
        <f t="shared" si="5"/>
        <v>0</v>
      </c>
      <c r="BG428" s="171">
        <f t="shared" si="6"/>
        <v>0</v>
      </c>
      <c r="BH428" s="171">
        <f t="shared" si="7"/>
        <v>0</v>
      </c>
      <c r="BI428" s="171">
        <f t="shared" si="8"/>
        <v>0</v>
      </c>
      <c r="BJ428" s="25" t="s">
        <v>80</v>
      </c>
      <c r="BK428" s="171">
        <f t="shared" si="9"/>
        <v>0</v>
      </c>
      <c r="BL428" s="25" t="s">
        <v>156</v>
      </c>
      <c r="BM428" s="25" t="s">
        <v>1354</v>
      </c>
    </row>
    <row r="429" spans="2:65" s="1" customFormat="1" ht="25.5" customHeight="1">
      <c r="B429" s="160"/>
      <c r="C429" s="161" t="s">
        <v>537</v>
      </c>
      <c r="D429" s="161" t="s">
        <v>151</v>
      </c>
      <c r="E429" s="162" t="s">
        <v>618</v>
      </c>
      <c r="F429" s="163" t="s">
        <v>619</v>
      </c>
      <c r="G429" s="164" t="s">
        <v>154</v>
      </c>
      <c r="H429" s="165">
        <v>6</v>
      </c>
      <c r="I429" s="166"/>
      <c r="J429" s="166">
        <f t="shared" si="0"/>
        <v>0</v>
      </c>
      <c r="K429" s="163" t="s">
        <v>155</v>
      </c>
      <c r="L429" s="39"/>
      <c r="M429" s="167" t="s">
        <v>5</v>
      </c>
      <c r="N429" s="168" t="s">
        <v>44</v>
      </c>
      <c r="O429" s="169">
        <v>0.68300000000000005</v>
      </c>
      <c r="P429" s="169">
        <f t="shared" si="1"/>
        <v>4.0980000000000008</v>
      </c>
      <c r="Q429" s="169">
        <v>0</v>
      </c>
      <c r="R429" s="169">
        <f t="shared" si="2"/>
        <v>0</v>
      </c>
      <c r="S429" s="169">
        <v>0</v>
      </c>
      <c r="T429" s="170">
        <f t="shared" si="3"/>
        <v>0</v>
      </c>
      <c r="AR429" s="25" t="s">
        <v>156</v>
      </c>
      <c r="AT429" s="25" t="s">
        <v>151</v>
      </c>
      <c r="AU429" s="25" t="s">
        <v>82</v>
      </c>
      <c r="AY429" s="25" t="s">
        <v>149</v>
      </c>
      <c r="BE429" s="171">
        <f t="shared" si="4"/>
        <v>0</v>
      </c>
      <c r="BF429" s="171">
        <f t="shared" si="5"/>
        <v>0</v>
      </c>
      <c r="BG429" s="171">
        <f t="shared" si="6"/>
        <v>0</v>
      </c>
      <c r="BH429" s="171">
        <f t="shared" si="7"/>
        <v>0</v>
      </c>
      <c r="BI429" s="171">
        <f t="shared" si="8"/>
        <v>0</v>
      </c>
      <c r="BJ429" s="25" t="s">
        <v>80</v>
      </c>
      <c r="BK429" s="171">
        <f t="shared" si="9"/>
        <v>0</v>
      </c>
      <c r="BL429" s="25" t="s">
        <v>156</v>
      </c>
      <c r="BM429" s="25" t="s">
        <v>1355</v>
      </c>
    </row>
    <row r="430" spans="2:65" s="1" customFormat="1" ht="16.5" customHeight="1">
      <c r="B430" s="160"/>
      <c r="C430" s="202" t="s">
        <v>544</v>
      </c>
      <c r="D430" s="202" t="s">
        <v>415</v>
      </c>
      <c r="E430" s="203" t="s">
        <v>622</v>
      </c>
      <c r="F430" s="204" t="s">
        <v>623</v>
      </c>
      <c r="G430" s="205" t="s">
        <v>154</v>
      </c>
      <c r="H430" s="206">
        <v>6</v>
      </c>
      <c r="I430" s="207"/>
      <c r="J430" s="207">
        <f t="shared" si="0"/>
        <v>0</v>
      </c>
      <c r="K430" s="204" t="s">
        <v>155</v>
      </c>
      <c r="L430" s="208"/>
      <c r="M430" s="209" t="s">
        <v>5</v>
      </c>
      <c r="N430" s="210" t="s">
        <v>44</v>
      </c>
      <c r="O430" s="169">
        <v>0</v>
      </c>
      <c r="P430" s="169">
        <f t="shared" si="1"/>
        <v>0</v>
      </c>
      <c r="Q430" s="169">
        <v>5.0000000000000002E-5</v>
      </c>
      <c r="R430" s="169">
        <f t="shared" si="2"/>
        <v>3.0000000000000003E-4</v>
      </c>
      <c r="S430" s="169">
        <v>0</v>
      </c>
      <c r="T430" s="170">
        <f t="shared" si="3"/>
        <v>0</v>
      </c>
      <c r="AR430" s="25" t="s">
        <v>195</v>
      </c>
      <c r="AT430" s="25" t="s">
        <v>415</v>
      </c>
      <c r="AU430" s="25" t="s">
        <v>82</v>
      </c>
      <c r="AY430" s="25" t="s">
        <v>149</v>
      </c>
      <c r="BE430" s="171">
        <f t="shared" si="4"/>
        <v>0</v>
      </c>
      <c r="BF430" s="171">
        <f t="shared" si="5"/>
        <v>0</v>
      </c>
      <c r="BG430" s="171">
        <f t="shared" si="6"/>
        <v>0</v>
      </c>
      <c r="BH430" s="171">
        <f t="shared" si="7"/>
        <v>0</v>
      </c>
      <c r="BI430" s="171">
        <f t="shared" si="8"/>
        <v>0</v>
      </c>
      <c r="BJ430" s="25" t="s">
        <v>80</v>
      </c>
      <c r="BK430" s="171">
        <f t="shared" si="9"/>
        <v>0</v>
      </c>
      <c r="BL430" s="25" t="s">
        <v>156</v>
      </c>
      <c r="BM430" s="25" t="s">
        <v>1356</v>
      </c>
    </row>
    <row r="431" spans="2:65" s="1" customFormat="1" ht="25.5" customHeight="1">
      <c r="B431" s="160"/>
      <c r="C431" s="161" t="s">
        <v>548</v>
      </c>
      <c r="D431" s="161" t="s">
        <v>151</v>
      </c>
      <c r="E431" s="162" t="s">
        <v>642</v>
      </c>
      <c r="F431" s="163" t="s">
        <v>643</v>
      </c>
      <c r="G431" s="164" t="s">
        <v>154</v>
      </c>
      <c r="H431" s="165">
        <v>2</v>
      </c>
      <c r="I431" s="166"/>
      <c r="J431" s="166">
        <f t="shared" si="0"/>
        <v>0</v>
      </c>
      <c r="K431" s="163" t="s">
        <v>5</v>
      </c>
      <c r="L431" s="39"/>
      <c r="M431" s="167" t="s">
        <v>5</v>
      </c>
      <c r="N431" s="168" t="s">
        <v>44</v>
      </c>
      <c r="O431" s="169">
        <v>1.881</v>
      </c>
      <c r="P431" s="169">
        <f t="shared" si="1"/>
        <v>3.762</v>
      </c>
      <c r="Q431" s="169">
        <v>1E-4</v>
      </c>
      <c r="R431" s="169">
        <f t="shared" si="2"/>
        <v>2.0000000000000001E-4</v>
      </c>
      <c r="S431" s="169">
        <v>0</v>
      </c>
      <c r="T431" s="170">
        <f t="shared" si="3"/>
        <v>0</v>
      </c>
      <c r="AR431" s="25" t="s">
        <v>156</v>
      </c>
      <c r="AT431" s="25" t="s">
        <v>151</v>
      </c>
      <c r="AU431" s="25" t="s">
        <v>82</v>
      </c>
      <c r="AY431" s="25" t="s">
        <v>149</v>
      </c>
      <c r="BE431" s="171">
        <f t="shared" si="4"/>
        <v>0</v>
      </c>
      <c r="BF431" s="171">
        <f t="shared" si="5"/>
        <v>0</v>
      </c>
      <c r="BG431" s="171">
        <f t="shared" si="6"/>
        <v>0</v>
      </c>
      <c r="BH431" s="171">
        <f t="shared" si="7"/>
        <v>0</v>
      </c>
      <c r="BI431" s="171">
        <f t="shared" si="8"/>
        <v>0</v>
      </c>
      <c r="BJ431" s="25" t="s">
        <v>80</v>
      </c>
      <c r="BK431" s="171">
        <f t="shared" si="9"/>
        <v>0</v>
      </c>
      <c r="BL431" s="25" t="s">
        <v>156</v>
      </c>
      <c r="BM431" s="25" t="s">
        <v>1357</v>
      </c>
    </row>
    <row r="432" spans="2:65" s="12" customFormat="1">
      <c r="B432" s="172"/>
      <c r="D432" s="173" t="s">
        <v>173</v>
      </c>
      <c r="E432" s="174" t="s">
        <v>5</v>
      </c>
      <c r="F432" s="175" t="s">
        <v>82</v>
      </c>
      <c r="H432" s="176">
        <v>2</v>
      </c>
      <c r="L432" s="172"/>
      <c r="M432" s="177"/>
      <c r="N432" s="178"/>
      <c r="O432" s="178"/>
      <c r="P432" s="178"/>
      <c r="Q432" s="178"/>
      <c r="R432" s="178"/>
      <c r="S432" s="178"/>
      <c r="T432" s="179"/>
      <c r="AT432" s="174" t="s">
        <v>173</v>
      </c>
      <c r="AU432" s="174" t="s">
        <v>82</v>
      </c>
      <c r="AV432" s="12" t="s">
        <v>82</v>
      </c>
      <c r="AW432" s="12" t="s">
        <v>36</v>
      </c>
      <c r="AX432" s="12" t="s">
        <v>80</v>
      </c>
      <c r="AY432" s="174" t="s">
        <v>149</v>
      </c>
    </row>
    <row r="433" spans="2:65" s="1" customFormat="1" ht="16.5" customHeight="1">
      <c r="B433" s="160"/>
      <c r="C433" s="202" t="s">
        <v>552</v>
      </c>
      <c r="D433" s="202" t="s">
        <v>415</v>
      </c>
      <c r="E433" s="203" t="s">
        <v>647</v>
      </c>
      <c r="F433" s="204" t="s">
        <v>648</v>
      </c>
      <c r="G433" s="205" t="s">
        <v>154</v>
      </c>
      <c r="H433" s="206">
        <v>2</v>
      </c>
      <c r="I433" s="207"/>
      <c r="J433" s="207">
        <f>ROUND(I433*H433,2)</f>
        <v>0</v>
      </c>
      <c r="K433" s="204" t="s">
        <v>155</v>
      </c>
      <c r="L433" s="208"/>
      <c r="M433" s="209" t="s">
        <v>5</v>
      </c>
      <c r="N433" s="210" t="s">
        <v>44</v>
      </c>
      <c r="O433" s="169">
        <v>0</v>
      </c>
      <c r="P433" s="169">
        <f>O433*H433</f>
        <v>0</v>
      </c>
      <c r="Q433" s="169">
        <v>5.4000000000000003E-3</v>
      </c>
      <c r="R433" s="169">
        <f>Q433*H433</f>
        <v>1.0800000000000001E-2</v>
      </c>
      <c r="S433" s="169">
        <v>0</v>
      </c>
      <c r="T433" s="170">
        <f>S433*H433</f>
        <v>0</v>
      </c>
      <c r="AR433" s="25" t="s">
        <v>195</v>
      </c>
      <c r="AT433" s="25" t="s">
        <v>415</v>
      </c>
      <c r="AU433" s="25" t="s">
        <v>82</v>
      </c>
      <c r="AY433" s="25" t="s">
        <v>149</v>
      </c>
      <c r="BE433" s="171">
        <f>IF(N433="základní",J433,0)</f>
        <v>0</v>
      </c>
      <c r="BF433" s="171">
        <f>IF(N433="snížená",J433,0)</f>
        <v>0</v>
      </c>
      <c r="BG433" s="171">
        <f>IF(N433="zákl. přenesená",J433,0)</f>
        <v>0</v>
      </c>
      <c r="BH433" s="171">
        <f>IF(N433="sníž. přenesená",J433,0)</f>
        <v>0</v>
      </c>
      <c r="BI433" s="171">
        <f>IF(N433="nulová",J433,0)</f>
        <v>0</v>
      </c>
      <c r="BJ433" s="25" t="s">
        <v>80</v>
      </c>
      <c r="BK433" s="171">
        <f>ROUND(I433*H433,2)</f>
        <v>0</v>
      </c>
      <c r="BL433" s="25" t="s">
        <v>156</v>
      </c>
      <c r="BM433" s="25" t="s">
        <v>1358</v>
      </c>
    </row>
    <row r="434" spans="2:65" s="1" customFormat="1" ht="16.5" customHeight="1">
      <c r="B434" s="160"/>
      <c r="C434" s="161" t="s">
        <v>556</v>
      </c>
      <c r="D434" s="161" t="s">
        <v>151</v>
      </c>
      <c r="E434" s="162" t="s">
        <v>655</v>
      </c>
      <c r="F434" s="163" t="s">
        <v>656</v>
      </c>
      <c r="G434" s="164" t="s">
        <v>657</v>
      </c>
      <c r="H434" s="165">
        <v>4</v>
      </c>
      <c r="I434" s="166"/>
      <c r="J434" s="166">
        <f>ROUND(I434*H434,2)</f>
        <v>0</v>
      </c>
      <c r="K434" s="163" t="s">
        <v>155</v>
      </c>
      <c r="L434" s="39"/>
      <c r="M434" s="167" t="s">
        <v>5</v>
      </c>
      <c r="N434" s="168" t="s">
        <v>44</v>
      </c>
      <c r="O434" s="169">
        <v>0.84399999999999997</v>
      </c>
      <c r="P434" s="169">
        <f>O434*H434</f>
        <v>3.3759999999999999</v>
      </c>
      <c r="Q434" s="169">
        <v>3.1E-4</v>
      </c>
      <c r="R434" s="169">
        <f>Q434*H434</f>
        <v>1.24E-3</v>
      </c>
      <c r="S434" s="169">
        <v>0</v>
      </c>
      <c r="T434" s="170">
        <f>S434*H434</f>
        <v>0</v>
      </c>
      <c r="AR434" s="25" t="s">
        <v>156</v>
      </c>
      <c r="AT434" s="25" t="s">
        <v>151</v>
      </c>
      <c r="AU434" s="25" t="s">
        <v>82</v>
      </c>
      <c r="AY434" s="25" t="s">
        <v>149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25" t="s">
        <v>80</v>
      </c>
      <c r="BK434" s="171">
        <f>ROUND(I434*H434,2)</f>
        <v>0</v>
      </c>
      <c r="BL434" s="25" t="s">
        <v>156</v>
      </c>
      <c r="BM434" s="25" t="s">
        <v>1359</v>
      </c>
    </row>
    <row r="435" spans="2:65" s="1" customFormat="1" ht="16.5" customHeight="1">
      <c r="B435" s="160"/>
      <c r="C435" s="161" t="s">
        <v>560</v>
      </c>
      <c r="D435" s="161" t="s">
        <v>151</v>
      </c>
      <c r="E435" s="162" t="s">
        <v>660</v>
      </c>
      <c r="F435" s="163" t="s">
        <v>661</v>
      </c>
      <c r="G435" s="164" t="s">
        <v>154</v>
      </c>
      <c r="H435" s="165">
        <v>7</v>
      </c>
      <c r="I435" s="166"/>
      <c r="J435" s="166">
        <f>ROUND(I435*H435,2)</f>
        <v>0</v>
      </c>
      <c r="K435" s="163" t="s">
        <v>155</v>
      </c>
      <c r="L435" s="39"/>
      <c r="M435" s="167" t="s">
        <v>5</v>
      </c>
      <c r="N435" s="168" t="s">
        <v>44</v>
      </c>
      <c r="O435" s="169">
        <v>1.5620000000000001</v>
      </c>
      <c r="P435" s="169">
        <f>O435*H435</f>
        <v>10.934000000000001</v>
      </c>
      <c r="Q435" s="169">
        <v>9.1800000000000007E-3</v>
      </c>
      <c r="R435" s="169">
        <f>Q435*H435</f>
        <v>6.4260000000000012E-2</v>
      </c>
      <c r="S435" s="169">
        <v>0</v>
      </c>
      <c r="T435" s="170">
        <f>S435*H435</f>
        <v>0</v>
      </c>
      <c r="AR435" s="25" t="s">
        <v>156</v>
      </c>
      <c r="AT435" s="25" t="s">
        <v>151</v>
      </c>
      <c r="AU435" s="25" t="s">
        <v>82</v>
      </c>
      <c r="AY435" s="25" t="s">
        <v>149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25" t="s">
        <v>80</v>
      </c>
      <c r="BK435" s="171">
        <f>ROUND(I435*H435,2)</f>
        <v>0</v>
      </c>
      <c r="BL435" s="25" t="s">
        <v>156</v>
      </c>
      <c r="BM435" s="25" t="s">
        <v>1360</v>
      </c>
    </row>
    <row r="436" spans="2:65" s="13" customFormat="1">
      <c r="B436" s="182"/>
      <c r="D436" s="173" t="s">
        <v>173</v>
      </c>
      <c r="E436" s="183" t="s">
        <v>5</v>
      </c>
      <c r="F436" s="184" t="s">
        <v>491</v>
      </c>
      <c r="H436" s="183" t="s">
        <v>5</v>
      </c>
      <c r="L436" s="182"/>
      <c r="M436" s="185"/>
      <c r="N436" s="186"/>
      <c r="O436" s="186"/>
      <c r="P436" s="186"/>
      <c r="Q436" s="186"/>
      <c r="R436" s="186"/>
      <c r="S436" s="186"/>
      <c r="T436" s="187"/>
      <c r="AT436" s="183" t="s">
        <v>173</v>
      </c>
      <c r="AU436" s="183" t="s">
        <v>82</v>
      </c>
      <c r="AV436" s="13" t="s">
        <v>80</v>
      </c>
      <c r="AW436" s="13" t="s">
        <v>36</v>
      </c>
      <c r="AX436" s="13" t="s">
        <v>73</v>
      </c>
      <c r="AY436" s="183" t="s">
        <v>149</v>
      </c>
    </row>
    <row r="437" spans="2:65" s="12" customFormat="1">
      <c r="B437" s="172"/>
      <c r="D437" s="173" t="s">
        <v>173</v>
      </c>
      <c r="E437" s="174" t="s">
        <v>5</v>
      </c>
      <c r="F437" s="175" t="s">
        <v>1361</v>
      </c>
      <c r="H437" s="176">
        <v>7</v>
      </c>
      <c r="L437" s="172"/>
      <c r="M437" s="177"/>
      <c r="N437" s="178"/>
      <c r="O437" s="178"/>
      <c r="P437" s="178"/>
      <c r="Q437" s="178"/>
      <c r="R437" s="178"/>
      <c r="S437" s="178"/>
      <c r="T437" s="179"/>
      <c r="AT437" s="174" t="s">
        <v>173</v>
      </c>
      <c r="AU437" s="174" t="s">
        <v>82</v>
      </c>
      <c r="AV437" s="12" t="s">
        <v>82</v>
      </c>
      <c r="AW437" s="12" t="s">
        <v>36</v>
      </c>
      <c r="AX437" s="12" t="s">
        <v>80</v>
      </c>
      <c r="AY437" s="174" t="s">
        <v>149</v>
      </c>
    </row>
    <row r="438" spans="2:65" s="1" customFormat="1" ht="16.5" customHeight="1">
      <c r="B438" s="160"/>
      <c r="C438" s="202" t="s">
        <v>564</v>
      </c>
      <c r="D438" s="202" t="s">
        <v>415</v>
      </c>
      <c r="E438" s="203" t="s">
        <v>665</v>
      </c>
      <c r="F438" s="204" t="s">
        <v>666</v>
      </c>
      <c r="G438" s="205" t="s">
        <v>154</v>
      </c>
      <c r="H438" s="206">
        <v>3</v>
      </c>
      <c r="I438" s="207"/>
      <c r="J438" s="207">
        <f>ROUND(I438*H438,2)</f>
        <v>0</v>
      </c>
      <c r="K438" s="204" t="s">
        <v>155</v>
      </c>
      <c r="L438" s="208"/>
      <c r="M438" s="209" t="s">
        <v>5</v>
      </c>
      <c r="N438" s="210" t="s">
        <v>44</v>
      </c>
      <c r="O438" s="169">
        <v>0</v>
      </c>
      <c r="P438" s="169">
        <f>O438*H438</f>
        <v>0</v>
      </c>
      <c r="Q438" s="169">
        <v>0.254</v>
      </c>
      <c r="R438" s="169">
        <f>Q438*H438</f>
        <v>0.76200000000000001</v>
      </c>
      <c r="S438" s="169">
        <v>0</v>
      </c>
      <c r="T438" s="170">
        <f>S438*H438</f>
        <v>0</v>
      </c>
      <c r="AR438" s="25" t="s">
        <v>195</v>
      </c>
      <c r="AT438" s="25" t="s">
        <v>415</v>
      </c>
      <c r="AU438" s="25" t="s">
        <v>82</v>
      </c>
      <c r="AY438" s="25" t="s">
        <v>149</v>
      </c>
      <c r="BE438" s="171">
        <f>IF(N438="základní",J438,0)</f>
        <v>0</v>
      </c>
      <c r="BF438" s="171">
        <f>IF(N438="snížená",J438,0)</f>
        <v>0</v>
      </c>
      <c r="BG438" s="171">
        <f>IF(N438="zákl. přenesená",J438,0)</f>
        <v>0</v>
      </c>
      <c r="BH438" s="171">
        <f>IF(N438="sníž. přenesená",J438,0)</f>
        <v>0</v>
      </c>
      <c r="BI438" s="171">
        <f>IF(N438="nulová",J438,0)</f>
        <v>0</v>
      </c>
      <c r="BJ438" s="25" t="s">
        <v>80</v>
      </c>
      <c r="BK438" s="171">
        <f>ROUND(I438*H438,2)</f>
        <v>0</v>
      </c>
      <c r="BL438" s="25" t="s">
        <v>156</v>
      </c>
      <c r="BM438" s="25" t="s">
        <v>1362</v>
      </c>
    </row>
    <row r="439" spans="2:65" s="1" customFormat="1" ht="16.5" customHeight="1">
      <c r="B439" s="160"/>
      <c r="C439" s="202" t="s">
        <v>569</v>
      </c>
      <c r="D439" s="202" t="s">
        <v>415</v>
      </c>
      <c r="E439" s="203" t="s">
        <v>669</v>
      </c>
      <c r="F439" s="204" t="s">
        <v>670</v>
      </c>
      <c r="G439" s="205" t="s">
        <v>154</v>
      </c>
      <c r="H439" s="206">
        <v>4</v>
      </c>
      <c r="I439" s="207"/>
      <c r="J439" s="207">
        <f>ROUND(I439*H439,2)</f>
        <v>0</v>
      </c>
      <c r="K439" s="204" t="s">
        <v>155</v>
      </c>
      <c r="L439" s="208"/>
      <c r="M439" s="209" t="s">
        <v>5</v>
      </c>
      <c r="N439" s="210" t="s">
        <v>44</v>
      </c>
      <c r="O439" s="169">
        <v>0</v>
      </c>
      <c r="P439" s="169">
        <f>O439*H439</f>
        <v>0</v>
      </c>
      <c r="Q439" s="169">
        <v>0.50600000000000001</v>
      </c>
      <c r="R439" s="169">
        <f>Q439*H439</f>
        <v>2.024</v>
      </c>
      <c r="S439" s="169">
        <v>0</v>
      </c>
      <c r="T439" s="170">
        <f>S439*H439</f>
        <v>0</v>
      </c>
      <c r="AR439" s="25" t="s">
        <v>195</v>
      </c>
      <c r="AT439" s="25" t="s">
        <v>415</v>
      </c>
      <c r="AU439" s="25" t="s">
        <v>82</v>
      </c>
      <c r="AY439" s="25" t="s">
        <v>149</v>
      </c>
      <c r="BE439" s="171">
        <f>IF(N439="základní",J439,0)</f>
        <v>0</v>
      </c>
      <c r="BF439" s="171">
        <f>IF(N439="snížená",J439,0)</f>
        <v>0</v>
      </c>
      <c r="BG439" s="171">
        <f>IF(N439="zákl. přenesená",J439,0)</f>
        <v>0</v>
      </c>
      <c r="BH439" s="171">
        <f>IF(N439="sníž. přenesená",J439,0)</f>
        <v>0</v>
      </c>
      <c r="BI439" s="171">
        <f>IF(N439="nulová",J439,0)</f>
        <v>0</v>
      </c>
      <c r="BJ439" s="25" t="s">
        <v>80</v>
      </c>
      <c r="BK439" s="171">
        <f>ROUND(I439*H439,2)</f>
        <v>0</v>
      </c>
      <c r="BL439" s="25" t="s">
        <v>156</v>
      </c>
      <c r="BM439" s="25" t="s">
        <v>1363</v>
      </c>
    </row>
    <row r="440" spans="2:65" s="1" customFormat="1" ht="16.5" customHeight="1">
      <c r="B440" s="160"/>
      <c r="C440" s="161" t="s">
        <v>575</v>
      </c>
      <c r="D440" s="161" t="s">
        <v>151</v>
      </c>
      <c r="E440" s="162" t="s">
        <v>677</v>
      </c>
      <c r="F440" s="163" t="s">
        <v>678</v>
      </c>
      <c r="G440" s="164" t="s">
        <v>154</v>
      </c>
      <c r="H440" s="165">
        <v>4</v>
      </c>
      <c r="I440" s="166"/>
      <c r="J440" s="166">
        <f>ROUND(I440*H440,2)</f>
        <v>0</v>
      </c>
      <c r="K440" s="163" t="s">
        <v>155</v>
      </c>
      <c r="L440" s="39"/>
      <c r="M440" s="167" t="s">
        <v>5</v>
      </c>
      <c r="N440" s="168" t="s">
        <v>44</v>
      </c>
      <c r="O440" s="169">
        <v>1.6639999999999999</v>
      </c>
      <c r="P440" s="169">
        <f>O440*H440</f>
        <v>6.6559999999999997</v>
      </c>
      <c r="Q440" s="169">
        <v>1.1469999999999999E-2</v>
      </c>
      <c r="R440" s="169">
        <f>Q440*H440</f>
        <v>4.5879999999999997E-2</v>
      </c>
      <c r="S440" s="169">
        <v>0</v>
      </c>
      <c r="T440" s="170">
        <f>S440*H440</f>
        <v>0</v>
      </c>
      <c r="AR440" s="25" t="s">
        <v>156</v>
      </c>
      <c r="AT440" s="25" t="s">
        <v>151</v>
      </c>
      <c r="AU440" s="25" t="s">
        <v>82</v>
      </c>
      <c r="AY440" s="25" t="s">
        <v>149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25" t="s">
        <v>80</v>
      </c>
      <c r="BK440" s="171">
        <f>ROUND(I440*H440,2)</f>
        <v>0</v>
      </c>
      <c r="BL440" s="25" t="s">
        <v>156</v>
      </c>
      <c r="BM440" s="25" t="s">
        <v>1364</v>
      </c>
    </row>
    <row r="441" spans="2:65" s="13" customFormat="1">
      <c r="B441" s="182"/>
      <c r="D441" s="173" t="s">
        <v>173</v>
      </c>
      <c r="E441" s="183" t="s">
        <v>5</v>
      </c>
      <c r="F441" s="184" t="s">
        <v>491</v>
      </c>
      <c r="H441" s="183" t="s">
        <v>5</v>
      </c>
      <c r="L441" s="182"/>
      <c r="M441" s="185"/>
      <c r="N441" s="186"/>
      <c r="O441" s="186"/>
      <c r="P441" s="186"/>
      <c r="Q441" s="186"/>
      <c r="R441" s="186"/>
      <c r="S441" s="186"/>
      <c r="T441" s="187"/>
      <c r="AT441" s="183" t="s">
        <v>173</v>
      </c>
      <c r="AU441" s="183" t="s">
        <v>82</v>
      </c>
      <c r="AV441" s="13" t="s">
        <v>80</v>
      </c>
      <c r="AW441" s="13" t="s">
        <v>36</v>
      </c>
      <c r="AX441" s="13" t="s">
        <v>73</v>
      </c>
      <c r="AY441" s="183" t="s">
        <v>149</v>
      </c>
    </row>
    <row r="442" spans="2:65" s="12" customFormat="1">
      <c r="B442" s="172"/>
      <c r="D442" s="173" t="s">
        <v>173</v>
      </c>
      <c r="E442" s="174" t="s">
        <v>5</v>
      </c>
      <c r="F442" s="175" t="s">
        <v>156</v>
      </c>
      <c r="H442" s="176">
        <v>4</v>
      </c>
      <c r="L442" s="172"/>
      <c r="M442" s="177"/>
      <c r="N442" s="178"/>
      <c r="O442" s="178"/>
      <c r="P442" s="178"/>
      <c r="Q442" s="178"/>
      <c r="R442" s="178"/>
      <c r="S442" s="178"/>
      <c r="T442" s="179"/>
      <c r="AT442" s="174" t="s">
        <v>173</v>
      </c>
      <c r="AU442" s="174" t="s">
        <v>82</v>
      </c>
      <c r="AV442" s="12" t="s">
        <v>82</v>
      </c>
      <c r="AW442" s="12" t="s">
        <v>36</v>
      </c>
      <c r="AX442" s="12" t="s">
        <v>80</v>
      </c>
      <c r="AY442" s="174" t="s">
        <v>149</v>
      </c>
    </row>
    <row r="443" spans="2:65" s="1" customFormat="1" ht="16.5" customHeight="1">
      <c r="B443" s="160"/>
      <c r="C443" s="202" t="s">
        <v>579</v>
      </c>
      <c r="D443" s="202" t="s">
        <v>415</v>
      </c>
      <c r="E443" s="203" t="s">
        <v>681</v>
      </c>
      <c r="F443" s="204" t="s">
        <v>682</v>
      </c>
      <c r="G443" s="205" t="s">
        <v>154</v>
      </c>
      <c r="H443" s="206">
        <v>4</v>
      </c>
      <c r="I443" s="207"/>
      <c r="J443" s="207">
        <f>ROUND(I443*H443,2)</f>
        <v>0</v>
      </c>
      <c r="K443" s="204" t="s">
        <v>155</v>
      </c>
      <c r="L443" s="208"/>
      <c r="M443" s="209" t="s">
        <v>5</v>
      </c>
      <c r="N443" s="210" t="s">
        <v>44</v>
      </c>
      <c r="O443" s="169">
        <v>0</v>
      </c>
      <c r="P443" s="169">
        <f>O443*H443</f>
        <v>0</v>
      </c>
      <c r="Q443" s="169">
        <v>0.58499999999999996</v>
      </c>
      <c r="R443" s="169">
        <f>Q443*H443</f>
        <v>2.34</v>
      </c>
      <c r="S443" s="169">
        <v>0</v>
      </c>
      <c r="T443" s="170">
        <f>S443*H443</f>
        <v>0</v>
      </c>
      <c r="AR443" s="25" t="s">
        <v>195</v>
      </c>
      <c r="AT443" s="25" t="s">
        <v>415</v>
      </c>
      <c r="AU443" s="25" t="s">
        <v>82</v>
      </c>
      <c r="AY443" s="25" t="s">
        <v>149</v>
      </c>
      <c r="BE443" s="171">
        <f>IF(N443="základní",J443,0)</f>
        <v>0</v>
      </c>
      <c r="BF443" s="171">
        <f>IF(N443="snížená",J443,0)</f>
        <v>0</v>
      </c>
      <c r="BG443" s="171">
        <f>IF(N443="zákl. přenesená",J443,0)</f>
        <v>0</v>
      </c>
      <c r="BH443" s="171">
        <f>IF(N443="sníž. přenesená",J443,0)</f>
        <v>0</v>
      </c>
      <c r="BI443" s="171">
        <f>IF(N443="nulová",J443,0)</f>
        <v>0</v>
      </c>
      <c r="BJ443" s="25" t="s">
        <v>80</v>
      </c>
      <c r="BK443" s="171">
        <f>ROUND(I443*H443,2)</f>
        <v>0</v>
      </c>
      <c r="BL443" s="25" t="s">
        <v>156</v>
      </c>
      <c r="BM443" s="25" t="s">
        <v>1365</v>
      </c>
    </row>
    <row r="444" spans="2:65" s="1" customFormat="1" ht="16.5" customHeight="1">
      <c r="B444" s="160"/>
      <c r="C444" s="161" t="s">
        <v>583</v>
      </c>
      <c r="D444" s="161" t="s">
        <v>151</v>
      </c>
      <c r="E444" s="162" t="s">
        <v>685</v>
      </c>
      <c r="F444" s="163" t="s">
        <v>686</v>
      </c>
      <c r="G444" s="164" t="s">
        <v>154</v>
      </c>
      <c r="H444" s="165">
        <v>4</v>
      </c>
      <c r="I444" s="166"/>
      <c r="J444" s="166">
        <f>ROUND(I444*H444,2)</f>
        <v>0</v>
      </c>
      <c r="K444" s="163" t="s">
        <v>155</v>
      </c>
      <c r="L444" s="39"/>
      <c r="M444" s="167" t="s">
        <v>5</v>
      </c>
      <c r="N444" s="168" t="s">
        <v>44</v>
      </c>
      <c r="O444" s="169">
        <v>2.08</v>
      </c>
      <c r="P444" s="169">
        <f>O444*H444</f>
        <v>8.32</v>
      </c>
      <c r="Q444" s="169">
        <v>2.7529999999999999E-2</v>
      </c>
      <c r="R444" s="169">
        <f>Q444*H444</f>
        <v>0.11012</v>
      </c>
      <c r="S444" s="169">
        <v>0</v>
      </c>
      <c r="T444" s="170">
        <f>S444*H444</f>
        <v>0</v>
      </c>
      <c r="AR444" s="25" t="s">
        <v>156</v>
      </c>
      <c r="AT444" s="25" t="s">
        <v>151</v>
      </c>
      <c r="AU444" s="25" t="s">
        <v>82</v>
      </c>
      <c r="AY444" s="25" t="s">
        <v>149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25" t="s">
        <v>80</v>
      </c>
      <c r="BK444" s="171">
        <f>ROUND(I444*H444,2)</f>
        <v>0</v>
      </c>
      <c r="BL444" s="25" t="s">
        <v>156</v>
      </c>
      <c r="BM444" s="25" t="s">
        <v>1366</v>
      </c>
    </row>
    <row r="445" spans="2:65" s="13" customFormat="1">
      <c r="B445" s="182"/>
      <c r="D445" s="173" t="s">
        <v>173</v>
      </c>
      <c r="E445" s="183" t="s">
        <v>5</v>
      </c>
      <c r="F445" s="184" t="s">
        <v>491</v>
      </c>
      <c r="H445" s="183" t="s">
        <v>5</v>
      </c>
      <c r="L445" s="182"/>
      <c r="M445" s="185"/>
      <c r="N445" s="186"/>
      <c r="O445" s="186"/>
      <c r="P445" s="186"/>
      <c r="Q445" s="186"/>
      <c r="R445" s="186"/>
      <c r="S445" s="186"/>
      <c r="T445" s="187"/>
      <c r="AT445" s="183" t="s">
        <v>173</v>
      </c>
      <c r="AU445" s="183" t="s">
        <v>82</v>
      </c>
      <c r="AV445" s="13" t="s">
        <v>80</v>
      </c>
      <c r="AW445" s="13" t="s">
        <v>36</v>
      </c>
      <c r="AX445" s="13" t="s">
        <v>73</v>
      </c>
      <c r="AY445" s="183" t="s">
        <v>149</v>
      </c>
    </row>
    <row r="446" spans="2:65" s="12" customFormat="1">
      <c r="B446" s="172"/>
      <c r="D446" s="173" t="s">
        <v>173</v>
      </c>
      <c r="E446" s="174" t="s">
        <v>5</v>
      </c>
      <c r="F446" s="175" t="s">
        <v>156</v>
      </c>
      <c r="H446" s="176">
        <v>4</v>
      </c>
      <c r="L446" s="172"/>
      <c r="M446" s="177"/>
      <c r="N446" s="178"/>
      <c r="O446" s="178"/>
      <c r="P446" s="178"/>
      <c r="Q446" s="178"/>
      <c r="R446" s="178"/>
      <c r="S446" s="178"/>
      <c r="T446" s="179"/>
      <c r="AT446" s="174" t="s">
        <v>173</v>
      </c>
      <c r="AU446" s="174" t="s">
        <v>82</v>
      </c>
      <c r="AV446" s="12" t="s">
        <v>82</v>
      </c>
      <c r="AW446" s="12" t="s">
        <v>36</v>
      </c>
      <c r="AX446" s="12" t="s">
        <v>80</v>
      </c>
      <c r="AY446" s="174" t="s">
        <v>149</v>
      </c>
    </row>
    <row r="447" spans="2:65" s="1" customFormat="1" ht="16.5" customHeight="1">
      <c r="B447" s="160"/>
      <c r="C447" s="202" t="s">
        <v>587</v>
      </c>
      <c r="D447" s="202" t="s">
        <v>415</v>
      </c>
      <c r="E447" s="203" t="s">
        <v>690</v>
      </c>
      <c r="F447" s="204" t="s">
        <v>691</v>
      </c>
      <c r="G447" s="205" t="s">
        <v>154</v>
      </c>
      <c r="H447" s="206">
        <v>4</v>
      </c>
      <c r="I447" s="207"/>
      <c r="J447" s="207">
        <f>ROUND(I447*H447,2)</f>
        <v>0</v>
      </c>
      <c r="K447" s="204" t="s">
        <v>155</v>
      </c>
      <c r="L447" s="208"/>
      <c r="M447" s="209" t="s">
        <v>5</v>
      </c>
      <c r="N447" s="210" t="s">
        <v>44</v>
      </c>
      <c r="O447" s="169">
        <v>0</v>
      </c>
      <c r="P447" s="169">
        <f>O447*H447</f>
        <v>0</v>
      </c>
      <c r="Q447" s="169">
        <v>1.6</v>
      </c>
      <c r="R447" s="169">
        <f>Q447*H447</f>
        <v>6.4</v>
      </c>
      <c r="S447" s="169">
        <v>0</v>
      </c>
      <c r="T447" s="170">
        <f>S447*H447</f>
        <v>0</v>
      </c>
      <c r="AR447" s="25" t="s">
        <v>195</v>
      </c>
      <c r="AT447" s="25" t="s">
        <v>415</v>
      </c>
      <c r="AU447" s="25" t="s">
        <v>82</v>
      </c>
      <c r="AY447" s="25" t="s">
        <v>149</v>
      </c>
      <c r="BE447" s="171">
        <f>IF(N447="základní",J447,0)</f>
        <v>0</v>
      </c>
      <c r="BF447" s="171">
        <f>IF(N447="snížená",J447,0)</f>
        <v>0</v>
      </c>
      <c r="BG447" s="171">
        <f>IF(N447="zákl. přenesená",J447,0)</f>
        <v>0</v>
      </c>
      <c r="BH447" s="171">
        <f>IF(N447="sníž. přenesená",J447,0)</f>
        <v>0</v>
      </c>
      <c r="BI447" s="171">
        <f>IF(N447="nulová",J447,0)</f>
        <v>0</v>
      </c>
      <c r="BJ447" s="25" t="s">
        <v>80</v>
      </c>
      <c r="BK447" s="171">
        <f>ROUND(I447*H447,2)</f>
        <v>0</v>
      </c>
      <c r="BL447" s="25" t="s">
        <v>156</v>
      </c>
      <c r="BM447" s="25" t="s">
        <v>1367</v>
      </c>
    </row>
    <row r="448" spans="2:65" s="1" customFormat="1" ht="63.75" customHeight="1">
      <c r="B448" s="160"/>
      <c r="C448" s="202" t="s">
        <v>591</v>
      </c>
      <c r="D448" s="202" t="s">
        <v>415</v>
      </c>
      <c r="E448" s="203" t="s">
        <v>698</v>
      </c>
      <c r="F448" s="204" t="s">
        <v>699</v>
      </c>
      <c r="G448" s="205" t="s">
        <v>154</v>
      </c>
      <c r="H448" s="206">
        <v>11</v>
      </c>
      <c r="I448" s="207"/>
      <c r="J448" s="207">
        <f>ROUND(I448*H448,2)</f>
        <v>0</v>
      </c>
      <c r="K448" s="204" t="s">
        <v>5</v>
      </c>
      <c r="L448" s="208"/>
      <c r="M448" s="209" t="s">
        <v>5</v>
      </c>
      <c r="N448" s="210" t="s">
        <v>44</v>
      </c>
      <c r="O448" s="169">
        <v>0</v>
      </c>
      <c r="P448" s="169">
        <f>O448*H448</f>
        <v>0</v>
      </c>
      <c r="Q448" s="169">
        <v>2E-3</v>
      </c>
      <c r="R448" s="169">
        <f>Q448*H448</f>
        <v>2.1999999999999999E-2</v>
      </c>
      <c r="S448" s="169">
        <v>0</v>
      </c>
      <c r="T448" s="170">
        <f>S448*H448</f>
        <v>0</v>
      </c>
      <c r="AR448" s="25" t="s">
        <v>195</v>
      </c>
      <c r="AT448" s="25" t="s">
        <v>415</v>
      </c>
      <c r="AU448" s="25" t="s">
        <v>82</v>
      </c>
      <c r="AY448" s="25" t="s">
        <v>149</v>
      </c>
      <c r="BE448" s="171">
        <f>IF(N448="základní",J448,0)</f>
        <v>0</v>
      </c>
      <c r="BF448" s="171">
        <f>IF(N448="snížená",J448,0)</f>
        <v>0</v>
      </c>
      <c r="BG448" s="171">
        <f>IF(N448="zákl. přenesená",J448,0)</f>
        <v>0</v>
      </c>
      <c r="BH448" s="171">
        <f>IF(N448="sníž. přenesená",J448,0)</f>
        <v>0</v>
      </c>
      <c r="BI448" s="171">
        <f>IF(N448="nulová",J448,0)</f>
        <v>0</v>
      </c>
      <c r="BJ448" s="25" t="s">
        <v>80</v>
      </c>
      <c r="BK448" s="171">
        <f>ROUND(I448*H448,2)</f>
        <v>0</v>
      </c>
      <c r="BL448" s="25" t="s">
        <v>156</v>
      </c>
      <c r="BM448" s="25" t="s">
        <v>1368</v>
      </c>
    </row>
    <row r="449" spans="2:65" s="1" customFormat="1" ht="25.5" customHeight="1">
      <c r="B449" s="160"/>
      <c r="C449" s="161" t="s">
        <v>595</v>
      </c>
      <c r="D449" s="161" t="s">
        <v>151</v>
      </c>
      <c r="E449" s="162" t="s">
        <v>702</v>
      </c>
      <c r="F449" s="163" t="s">
        <v>703</v>
      </c>
      <c r="G449" s="164" t="s">
        <v>154</v>
      </c>
      <c r="H449" s="165">
        <v>4</v>
      </c>
      <c r="I449" s="166"/>
      <c r="J449" s="166">
        <f>ROUND(I449*H449,2)</f>
        <v>0</v>
      </c>
      <c r="K449" s="163" t="s">
        <v>155</v>
      </c>
      <c r="L449" s="39"/>
      <c r="M449" s="167" t="s">
        <v>5</v>
      </c>
      <c r="N449" s="168" t="s">
        <v>44</v>
      </c>
      <c r="O449" s="169">
        <v>1.3140000000000001</v>
      </c>
      <c r="P449" s="169">
        <f>O449*H449</f>
        <v>5.2560000000000002</v>
      </c>
      <c r="Q449" s="169">
        <v>0.21734000000000001</v>
      </c>
      <c r="R449" s="169">
        <f>Q449*H449</f>
        <v>0.86936000000000002</v>
      </c>
      <c r="S449" s="169">
        <v>0</v>
      </c>
      <c r="T449" s="170">
        <f>S449*H449</f>
        <v>0</v>
      </c>
      <c r="AR449" s="25" t="s">
        <v>156</v>
      </c>
      <c r="AT449" s="25" t="s">
        <v>151</v>
      </c>
      <c r="AU449" s="25" t="s">
        <v>82</v>
      </c>
      <c r="AY449" s="25" t="s">
        <v>149</v>
      </c>
      <c r="BE449" s="171">
        <f>IF(N449="základní",J449,0)</f>
        <v>0</v>
      </c>
      <c r="BF449" s="171">
        <f>IF(N449="snížená",J449,0)</f>
        <v>0</v>
      </c>
      <c r="BG449" s="171">
        <f>IF(N449="zákl. přenesená",J449,0)</f>
        <v>0</v>
      </c>
      <c r="BH449" s="171">
        <f>IF(N449="sníž. přenesená",J449,0)</f>
        <v>0</v>
      </c>
      <c r="BI449" s="171">
        <f>IF(N449="nulová",J449,0)</f>
        <v>0</v>
      </c>
      <c r="BJ449" s="25" t="s">
        <v>80</v>
      </c>
      <c r="BK449" s="171">
        <f>ROUND(I449*H449,2)</f>
        <v>0</v>
      </c>
      <c r="BL449" s="25" t="s">
        <v>156</v>
      </c>
      <c r="BM449" s="25" t="s">
        <v>1369</v>
      </c>
    </row>
    <row r="450" spans="2:65" s="13" customFormat="1">
      <c r="B450" s="182"/>
      <c r="D450" s="173" t="s">
        <v>173</v>
      </c>
      <c r="E450" s="183" t="s">
        <v>5</v>
      </c>
      <c r="F450" s="184" t="s">
        <v>491</v>
      </c>
      <c r="H450" s="183" t="s">
        <v>5</v>
      </c>
      <c r="L450" s="182"/>
      <c r="M450" s="185"/>
      <c r="N450" s="186"/>
      <c r="O450" s="186"/>
      <c r="P450" s="186"/>
      <c r="Q450" s="186"/>
      <c r="R450" s="186"/>
      <c r="S450" s="186"/>
      <c r="T450" s="187"/>
      <c r="AT450" s="183" t="s">
        <v>173</v>
      </c>
      <c r="AU450" s="183" t="s">
        <v>82</v>
      </c>
      <c r="AV450" s="13" t="s">
        <v>80</v>
      </c>
      <c r="AW450" s="13" t="s">
        <v>36</v>
      </c>
      <c r="AX450" s="13" t="s">
        <v>73</v>
      </c>
      <c r="AY450" s="183" t="s">
        <v>149</v>
      </c>
    </row>
    <row r="451" spans="2:65" s="12" customFormat="1">
      <c r="B451" s="172"/>
      <c r="D451" s="173" t="s">
        <v>173</v>
      </c>
      <c r="E451" s="174" t="s">
        <v>5</v>
      </c>
      <c r="F451" s="175" t="s">
        <v>1152</v>
      </c>
      <c r="H451" s="176">
        <v>4</v>
      </c>
      <c r="L451" s="172"/>
      <c r="M451" s="177"/>
      <c r="N451" s="178"/>
      <c r="O451" s="178"/>
      <c r="P451" s="178"/>
      <c r="Q451" s="178"/>
      <c r="R451" s="178"/>
      <c r="S451" s="178"/>
      <c r="T451" s="179"/>
      <c r="AT451" s="174" t="s">
        <v>173</v>
      </c>
      <c r="AU451" s="174" t="s">
        <v>82</v>
      </c>
      <c r="AV451" s="12" t="s">
        <v>82</v>
      </c>
      <c r="AW451" s="12" t="s">
        <v>36</v>
      </c>
      <c r="AX451" s="12" t="s">
        <v>80</v>
      </c>
      <c r="AY451" s="174" t="s">
        <v>149</v>
      </c>
    </row>
    <row r="452" spans="2:65" s="1" customFormat="1" ht="16.5" customHeight="1">
      <c r="B452" s="160"/>
      <c r="C452" s="202" t="s">
        <v>601</v>
      </c>
      <c r="D452" s="202" t="s">
        <v>415</v>
      </c>
      <c r="E452" s="203" t="s">
        <v>707</v>
      </c>
      <c r="F452" s="204" t="s">
        <v>708</v>
      </c>
      <c r="G452" s="205" t="s">
        <v>154</v>
      </c>
      <c r="H452" s="206">
        <v>1</v>
      </c>
      <c r="I452" s="207"/>
      <c r="J452" s="207">
        <f>ROUND(I452*H452,2)</f>
        <v>0</v>
      </c>
      <c r="K452" s="204" t="s">
        <v>5</v>
      </c>
      <c r="L452" s="208"/>
      <c r="M452" s="209" t="s">
        <v>5</v>
      </c>
      <c r="N452" s="210" t="s">
        <v>44</v>
      </c>
      <c r="O452" s="169">
        <v>0</v>
      </c>
      <c r="P452" s="169">
        <f>O452*H452</f>
        <v>0</v>
      </c>
      <c r="Q452" s="169">
        <v>8.1000000000000003E-2</v>
      </c>
      <c r="R452" s="169">
        <f>Q452*H452</f>
        <v>8.1000000000000003E-2</v>
      </c>
      <c r="S452" s="169">
        <v>0</v>
      </c>
      <c r="T452" s="170">
        <f>S452*H452</f>
        <v>0</v>
      </c>
      <c r="AR452" s="25" t="s">
        <v>195</v>
      </c>
      <c r="AT452" s="25" t="s">
        <v>415</v>
      </c>
      <c r="AU452" s="25" t="s">
        <v>82</v>
      </c>
      <c r="AY452" s="25" t="s">
        <v>149</v>
      </c>
      <c r="BE452" s="171">
        <f>IF(N452="základní",J452,0)</f>
        <v>0</v>
      </c>
      <c r="BF452" s="171">
        <f>IF(N452="snížená",J452,0)</f>
        <v>0</v>
      </c>
      <c r="BG452" s="171">
        <f>IF(N452="zákl. přenesená",J452,0)</f>
        <v>0</v>
      </c>
      <c r="BH452" s="171">
        <f>IF(N452="sníž. přenesená",J452,0)</f>
        <v>0</v>
      </c>
      <c r="BI452" s="171">
        <f>IF(N452="nulová",J452,0)</f>
        <v>0</v>
      </c>
      <c r="BJ452" s="25" t="s">
        <v>80</v>
      </c>
      <c r="BK452" s="171">
        <f>ROUND(I452*H452,2)</f>
        <v>0</v>
      </c>
      <c r="BL452" s="25" t="s">
        <v>156</v>
      </c>
      <c r="BM452" s="25" t="s">
        <v>1370</v>
      </c>
    </row>
    <row r="453" spans="2:65" s="1" customFormat="1" ht="16.5" customHeight="1">
      <c r="B453" s="160"/>
      <c r="C453" s="202" t="s">
        <v>605</v>
      </c>
      <c r="D453" s="202" t="s">
        <v>415</v>
      </c>
      <c r="E453" s="203" t="s">
        <v>711</v>
      </c>
      <c r="F453" s="204" t="s">
        <v>712</v>
      </c>
      <c r="G453" s="205" t="s">
        <v>154</v>
      </c>
      <c r="H453" s="206">
        <v>3</v>
      </c>
      <c r="I453" s="207"/>
      <c r="J453" s="207">
        <f>ROUND(I453*H453,2)</f>
        <v>0</v>
      </c>
      <c r="K453" s="204" t="s">
        <v>5</v>
      </c>
      <c r="L453" s="208"/>
      <c r="M453" s="209" t="s">
        <v>5</v>
      </c>
      <c r="N453" s="210" t="s">
        <v>44</v>
      </c>
      <c r="O453" s="169">
        <v>0</v>
      </c>
      <c r="P453" s="169">
        <f>O453*H453</f>
        <v>0</v>
      </c>
      <c r="Q453" s="169">
        <v>7.9000000000000001E-2</v>
      </c>
      <c r="R453" s="169">
        <f>Q453*H453</f>
        <v>0.23699999999999999</v>
      </c>
      <c r="S453" s="169">
        <v>0</v>
      </c>
      <c r="T453" s="170">
        <f>S453*H453</f>
        <v>0</v>
      </c>
      <c r="AR453" s="25" t="s">
        <v>195</v>
      </c>
      <c r="AT453" s="25" t="s">
        <v>415</v>
      </c>
      <c r="AU453" s="25" t="s">
        <v>82</v>
      </c>
      <c r="AY453" s="25" t="s">
        <v>149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25" t="s">
        <v>80</v>
      </c>
      <c r="BK453" s="171">
        <f>ROUND(I453*H453,2)</f>
        <v>0</v>
      </c>
      <c r="BL453" s="25" t="s">
        <v>156</v>
      </c>
      <c r="BM453" s="25" t="s">
        <v>1371</v>
      </c>
    </row>
    <row r="454" spans="2:65" s="11" customFormat="1" ht="29.85" customHeight="1">
      <c r="B454" s="148"/>
      <c r="D454" s="149" t="s">
        <v>72</v>
      </c>
      <c r="E454" s="158" t="s">
        <v>203</v>
      </c>
      <c r="F454" s="158" t="s">
        <v>714</v>
      </c>
      <c r="J454" s="159">
        <f>BK454</f>
        <v>0</v>
      </c>
      <c r="L454" s="148"/>
      <c r="M454" s="152"/>
      <c r="N454" s="153"/>
      <c r="O454" s="153"/>
      <c r="P454" s="154">
        <f>SUM(P455:P474)</f>
        <v>38.334000000000003</v>
      </c>
      <c r="Q454" s="153"/>
      <c r="R454" s="154">
        <f>SUM(R455:R474)</f>
        <v>2.5527000000000001E-2</v>
      </c>
      <c r="S454" s="153"/>
      <c r="T454" s="155">
        <f>SUM(T455:T474)</f>
        <v>6.0600000000000001E-2</v>
      </c>
      <c r="AR454" s="149" t="s">
        <v>80</v>
      </c>
      <c r="AT454" s="156" t="s">
        <v>72</v>
      </c>
      <c r="AU454" s="156" t="s">
        <v>80</v>
      </c>
      <c r="AY454" s="149" t="s">
        <v>149</v>
      </c>
      <c r="BK454" s="157">
        <f>SUM(BK455:BK474)</f>
        <v>0</v>
      </c>
    </row>
    <row r="455" spans="2:65" s="1" customFormat="1" ht="25.5" customHeight="1">
      <c r="B455" s="160"/>
      <c r="C455" s="161" t="s">
        <v>609</v>
      </c>
      <c r="D455" s="161" t="s">
        <v>151</v>
      </c>
      <c r="E455" s="162" t="s">
        <v>722</v>
      </c>
      <c r="F455" s="163" t="s">
        <v>723</v>
      </c>
      <c r="G455" s="164" t="s">
        <v>219</v>
      </c>
      <c r="H455" s="165">
        <v>68.099999999999994</v>
      </c>
      <c r="I455" s="166"/>
      <c r="J455" s="166">
        <f>ROUND(I455*H455,2)</f>
        <v>0</v>
      </c>
      <c r="K455" s="163" t="s">
        <v>155</v>
      </c>
      <c r="L455" s="39"/>
      <c r="M455" s="167" t="s">
        <v>5</v>
      </c>
      <c r="N455" s="168" t="s">
        <v>44</v>
      </c>
      <c r="O455" s="169">
        <v>0.24</v>
      </c>
      <c r="P455" s="169">
        <f>O455*H455</f>
        <v>16.343999999999998</v>
      </c>
      <c r="Q455" s="169">
        <v>1.0000000000000001E-5</v>
      </c>
      <c r="R455" s="169">
        <f>Q455*H455</f>
        <v>6.8099999999999996E-4</v>
      </c>
      <c r="S455" s="169">
        <v>0</v>
      </c>
      <c r="T455" s="170">
        <f>S455*H455</f>
        <v>0</v>
      </c>
      <c r="AR455" s="25" t="s">
        <v>156</v>
      </c>
      <c r="AT455" s="25" t="s">
        <v>151</v>
      </c>
      <c r="AU455" s="25" t="s">
        <v>82</v>
      </c>
      <c r="AY455" s="25" t="s">
        <v>149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25" t="s">
        <v>80</v>
      </c>
      <c r="BK455" s="171">
        <f>ROUND(I455*H455,2)</f>
        <v>0</v>
      </c>
      <c r="BL455" s="25" t="s">
        <v>156</v>
      </c>
      <c r="BM455" s="25" t="s">
        <v>1372</v>
      </c>
    </row>
    <row r="456" spans="2:65" s="13" customFormat="1">
      <c r="B456" s="182"/>
      <c r="D456" s="173" t="s">
        <v>173</v>
      </c>
      <c r="E456" s="183" t="s">
        <v>5</v>
      </c>
      <c r="F456" s="184" t="s">
        <v>187</v>
      </c>
      <c r="H456" s="183" t="s">
        <v>5</v>
      </c>
      <c r="L456" s="182"/>
      <c r="M456" s="185"/>
      <c r="N456" s="186"/>
      <c r="O456" s="186"/>
      <c r="P456" s="186"/>
      <c r="Q456" s="186"/>
      <c r="R456" s="186"/>
      <c r="S456" s="186"/>
      <c r="T456" s="187"/>
      <c r="AT456" s="183" t="s">
        <v>173</v>
      </c>
      <c r="AU456" s="183" t="s">
        <v>82</v>
      </c>
      <c r="AV456" s="13" t="s">
        <v>80</v>
      </c>
      <c r="AW456" s="13" t="s">
        <v>36</v>
      </c>
      <c r="AX456" s="13" t="s">
        <v>73</v>
      </c>
      <c r="AY456" s="183" t="s">
        <v>149</v>
      </c>
    </row>
    <row r="457" spans="2:65" s="13" customFormat="1">
      <c r="B457" s="182"/>
      <c r="D457" s="173" t="s">
        <v>173</v>
      </c>
      <c r="E457" s="183" t="s">
        <v>5</v>
      </c>
      <c r="F457" s="184" t="s">
        <v>188</v>
      </c>
      <c r="H457" s="183" t="s">
        <v>5</v>
      </c>
      <c r="L457" s="182"/>
      <c r="M457" s="185"/>
      <c r="N457" s="186"/>
      <c r="O457" s="186"/>
      <c r="P457" s="186"/>
      <c r="Q457" s="186"/>
      <c r="R457" s="186"/>
      <c r="S457" s="186"/>
      <c r="T457" s="187"/>
      <c r="AT457" s="183" t="s">
        <v>173</v>
      </c>
      <c r="AU457" s="183" t="s">
        <v>82</v>
      </c>
      <c r="AV457" s="13" t="s">
        <v>80</v>
      </c>
      <c r="AW457" s="13" t="s">
        <v>36</v>
      </c>
      <c r="AX457" s="13" t="s">
        <v>73</v>
      </c>
      <c r="AY457" s="183" t="s">
        <v>149</v>
      </c>
    </row>
    <row r="458" spans="2:65" s="12" customFormat="1">
      <c r="B458" s="172"/>
      <c r="D458" s="173" t="s">
        <v>173</v>
      </c>
      <c r="E458" s="174" t="s">
        <v>5</v>
      </c>
      <c r="F458" s="175" t="s">
        <v>1373</v>
      </c>
      <c r="H458" s="176">
        <v>62.1</v>
      </c>
      <c r="L458" s="172"/>
      <c r="M458" s="177"/>
      <c r="N458" s="178"/>
      <c r="O458" s="178"/>
      <c r="P458" s="178"/>
      <c r="Q458" s="178"/>
      <c r="R458" s="178"/>
      <c r="S458" s="178"/>
      <c r="T458" s="179"/>
      <c r="AT458" s="174" t="s">
        <v>173</v>
      </c>
      <c r="AU458" s="174" t="s">
        <v>82</v>
      </c>
      <c r="AV458" s="12" t="s">
        <v>82</v>
      </c>
      <c r="AW458" s="12" t="s">
        <v>36</v>
      </c>
      <c r="AX458" s="12" t="s">
        <v>73</v>
      </c>
      <c r="AY458" s="174" t="s">
        <v>149</v>
      </c>
    </row>
    <row r="459" spans="2:65" s="12" customFormat="1">
      <c r="B459" s="172"/>
      <c r="D459" s="173" t="s">
        <v>173</v>
      </c>
      <c r="E459" s="174" t="s">
        <v>5</v>
      </c>
      <c r="F459" s="175" t="s">
        <v>1374</v>
      </c>
      <c r="H459" s="176">
        <v>6</v>
      </c>
      <c r="L459" s="172"/>
      <c r="M459" s="177"/>
      <c r="N459" s="178"/>
      <c r="O459" s="178"/>
      <c r="P459" s="178"/>
      <c r="Q459" s="178"/>
      <c r="R459" s="178"/>
      <c r="S459" s="178"/>
      <c r="T459" s="179"/>
      <c r="AT459" s="174" t="s">
        <v>173</v>
      </c>
      <c r="AU459" s="174" t="s">
        <v>82</v>
      </c>
      <c r="AV459" s="12" t="s">
        <v>82</v>
      </c>
      <c r="AW459" s="12" t="s">
        <v>36</v>
      </c>
      <c r="AX459" s="12" t="s">
        <v>73</v>
      </c>
      <c r="AY459" s="174" t="s">
        <v>149</v>
      </c>
    </row>
    <row r="460" spans="2:65" s="14" customFormat="1">
      <c r="B460" s="188"/>
      <c r="D460" s="173" t="s">
        <v>173</v>
      </c>
      <c r="E460" s="189" t="s">
        <v>5</v>
      </c>
      <c r="F460" s="190" t="s">
        <v>194</v>
      </c>
      <c r="H460" s="191">
        <v>68.099999999999994</v>
      </c>
      <c r="L460" s="188"/>
      <c r="M460" s="192"/>
      <c r="N460" s="193"/>
      <c r="O460" s="193"/>
      <c r="P460" s="193"/>
      <c r="Q460" s="193"/>
      <c r="R460" s="193"/>
      <c r="S460" s="193"/>
      <c r="T460" s="194"/>
      <c r="AT460" s="189" t="s">
        <v>173</v>
      </c>
      <c r="AU460" s="189" t="s">
        <v>82</v>
      </c>
      <c r="AV460" s="14" t="s">
        <v>156</v>
      </c>
      <c r="AW460" s="14" t="s">
        <v>36</v>
      </c>
      <c r="AX460" s="14" t="s">
        <v>80</v>
      </c>
      <c r="AY460" s="189" t="s">
        <v>149</v>
      </c>
    </row>
    <row r="461" spans="2:65" s="1" customFormat="1" ht="38.25" customHeight="1">
      <c r="B461" s="160"/>
      <c r="C461" s="161" t="s">
        <v>613</v>
      </c>
      <c r="D461" s="161" t="s">
        <v>151</v>
      </c>
      <c r="E461" s="162" t="s">
        <v>728</v>
      </c>
      <c r="F461" s="163" t="s">
        <v>729</v>
      </c>
      <c r="G461" s="164" t="s">
        <v>219</v>
      </c>
      <c r="H461" s="165">
        <v>68.099999999999994</v>
      </c>
      <c r="I461" s="166"/>
      <c r="J461" s="166">
        <f>ROUND(I461*H461,2)</f>
        <v>0</v>
      </c>
      <c r="K461" s="163" t="s">
        <v>155</v>
      </c>
      <c r="L461" s="39"/>
      <c r="M461" s="167" t="s">
        <v>5</v>
      </c>
      <c r="N461" s="168" t="s">
        <v>44</v>
      </c>
      <c r="O461" s="169">
        <v>0.104</v>
      </c>
      <c r="P461" s="169">
        <f>O461*H461</f>
        <v>7.0823999999999989</v>
      </c>
      <c r="Q461" s="169">
        <v>3.4000000000000002E-4</v>
      </c>
      <c r="R461" s="169">
        <f>Q461*H461</f>
        <v>2.3154000000000001E-2</v>
      </c>
      <c r="S461" s="169">
        <v>0</v>
      </c>
      <c r="T461" s="170">
        <f>S461*H461</f>
        <v>0</v>
      </c>
      <c r="AR461" s="25" t="s">
        <v>156</v>
      </c>
      <c r="AT461" s="25" t="s">
        <v>151</v>
      </c>
      <c r="AU461" s="25" t="s">
        <v>82</v>
      </c>
      <c r="AY461" s="25" t="s">
        <v>149</v>
      </c>
      <c r="BE461" s="171">
        <f>IF(N461="základní",J461,0)</f>
        <v>0</v>
      </c>
      <c r="BF461" s="171">
        <f>IF(N461="snížená",J461,0)</f>
        <v>0</v>
      </c>
      <c r="BG461" s="171">
        <f>IF(N461="zákl. přenesená",J461,0)</f>
        <v>0</v>
      </c>
      <c r="BH461" s="171">
        <f>IF(N461="sníž. přenesená",J461,0)</f>
        <v>0</v>
      </c>
      <c r="BI461" s="171">
        <f>IF(N461="nulová",J461,0)</f>
        <v>0</v>
      </c>
      <c r="BJ461" s="25" t="s">
        <v>80</v>
      </c>
      <c r="BK461" s="171">
        <f>ROUND(I461*H461,2)</f>
        <v>0</v>
      </c>
      <c r="BL461" s="25" t="s">
        <v>156</v>
      </c>
      <c r="BM461" s="25" t="s">
        <v>1375</v>
      </c>
    </row>
    <row r="462" spans="2:65" s="13" customFormat="1">
      <c r="B462" s="182"/>
      <c r="D462" s="173" t="s">
        <v>173</v>
      </c>
      <c r="E462" s="183" t="s">
        <v>5</v>
      </c>
      <c r="F462" s="184" t="s">
        <v>187</v>
      </c>
      <c r="H462" s="183" t="s">
        <v>5</v>
      </c>
      <c r="L462" s="182"/>
      <c r="M462" s="185"/>
      <c r="N462" s="186"/>
      <c r="O462" s="186"/>
      <c r="P462" s="186"/>
      <c r="Q462" s="186"/>
      <c r="R462" s="186"/>
      <c r="S462" s="186"/>
      <c r="T462" s="187"/>
      <c r="AT462" s="183" t="s">
        <v>173</v>
      </c>
      <c r="AU462" s="183" t="s">
        <v>82</v>
      </c>
      <c r="AV462" s="13" t="s">
        <v>80</v>
      </c>
      <c r="AW462" s="13" t="s">
        <v>36</v>
      </c>
      <c r="AX462" s="13" t="s">
        <v>73</v>
      </c>
      <c r="AY462" s="183" t="s">
        <v>149</v>
      </c>
    </row>
    <row r="463" spans="2:65" s="13" customFormat="1">
      <c r="B463" s="182"/>
      <c r="D463" s="173" t="s">
        <v>173</v>
      </c>
      <c r="E463" s="183" t="s">
        <v>5</v>
      </c>
      <c r="F463" s="184" t="s">
        <v>188</v>
      </c>
      <c r="H463" s="183" t="s">
        <v>5</v>
      </c>
      <c r="L463" s="182"/>
      <c r="M463" s="185"/>
      <c r="N463" s="186"/>
      <c r="O463" s="186"/>
      <c r="P463" s="186"/>
      <c r="Q463" s="186"/>
      <c r="R463" s="186"/>
      <c r="S463" s="186"/>
      <c r="T463" s="187"/>
      <c r="AT463" s="183" t="s">
        <v>173</v>
      </c>
      <c r="AU463" s="183" t="s">
        <v>82</v>
      </c>
      <c r="AV463" s="13" t="s">
        <v>80</v>
      </c>
      <c r="AW463" s="13" t="s">
        <v>36</v>
      </c>
      <c r="AX463" s="13" t="s">
        <v>73</v>
      </c>
      <c r="AY463" s="183" t="s">
        <v>149</v>
      </c>
    </row>
    <row r="464" spans="2:65" s="12" customFormat="1">
      <c r="B464" s="172"/>
      <c r="D464" s="173" t="s">
        <v>173</v>
      </c>
      <c r="E464" s="174" t="s">
        <v>5</v>
      </c>
      <c r="F464" s="175" t="s">
        <v>1373</v>
      </c>
      <c r="H464" s="176">
        <v>62.1</v>
      </c>
      <c r="L464" s="172"/>
      <c r="M464" s="177"/>
      <c r="N464" s="178"/>
      <c r="O464" s="178"/>
      <c r="P464" s="178"/>
      <c r="Q464" s="178"/>
      <c r="R464" s="178"/>
      <c r="S464" s="178"/>
      <c r="T464" s="179"/>
      <c r="AT464" s="174" t="s">
        <v>173</v>
      </c>
      <c r="AU464" s="174" t="s">
        <v>82</v>
      </c>
      <c r="AV464" s="12" t="s">
        <v>82</v>
      </c>
      <c r="AW464" s="12" t="s">
        <v>36</v>
      </c>
      <c r="AX464" s="12" t="s">
        <v>73</v>
      </c>
      <c r="AY464" s="174" t="s">
        <v>149</v>
      </c>
    </row>
    <row r="465" spans="2:65" s="12" customFormat="1">
      <c r="B465" s="172"/>
      <c r="D465" s="173" t="s">
        <v>173</v>
      </c>
      <c r="E465" s="174" t="s">
        <v>5</v>
      </c>
      <c r="F465" s="175" t="s">
        <v>1374</v>
      </c>
      <c r="H465" s="176">
        <v>6</v>
      </c>
      <c r="L465" s="172"/>
      <c r="M465" s="177"/>
      <c r="N465" s="178"/>
      <c r="O465" s="178"/>
      <c r="P465" s="178"/>
      <c r="Q465" s="178"/>
      <c r="R465" s="178"/>
      <c r="S465" s="178"/>
      <c r="T465" s="179"/>
      <c r="AT465" s="174" t="s">
        <v>173</v>
      </c>
      <c r="AU465" s="174" t="s">
        <v>82</v>
      </c>
      <c r="AV465" s="12" t="s">
        <v>82</v>
      </c>
      <c r="AW465" s="12" t="s">
        <v>36</v>
      </c>
      <c r="AX465" s="12" t="s">
        <v>73</v>
      </c>
      <c r="AY465" s="174" t="s">
        <v>149</v>
      </c>
    </row>
    <row r="466" spans="2:65" s="14" customFormat="1">
      <c r="B466" s="188"/>
      <c r="D466" s="173" t="s">
        <v>173</v>
      </c>
      <c r="E466" s="189" t="s">
        <v>5</v>
      </c>
      <c r="F466" s="190" t="s">
        <v>194</v>
      </c>
      <c r="H466" s="191">
        <v>68.099999999999994</v>
      </c>
      <c r="L466" s="188"/>
      <c r="M466" s="192"/>
      <c r="N466" s="193"/>
      <c r="O466" s="193"/>
      <c r="P466" s="193"/>
      <c r="Q466" s="193"/>
      <c r="R466" s="193"/>
      <c r="S466" s="193"/>
      <c r="T466" s="194"/>
      <c r="AT466" s="189" t="s">
        <v>173</v>
      </c>
      <c r="AU466" s="189" t="s">
        <v>82</v>
      </c>
      <c r="AV466" s="14" t="s">
        <v>156</v>
      </c>
      <c r="AW466" s="14" t="s">
        <v>36</v>
      </c>
      <c r="AX466" s="14" t="s">
        <v>80</v>
      </c>
      <c r="AY466" s="189" t="s">
        <v>149</v>
      </c>
    </row>
    <row r="467" spans="2:65" s="1" customFormat="1" ht="25.5" customHeight="1">
      <c r="B467" s="160"/>
      <c r="C467" s="161" t="s">
        <v>617</v>
      </c>
      <c r="D467" s="161" t="s">
        <v>151</v>
      </c>
      <c r="E467" s="162" t="s">
        <v>732</v>
      </c>
      <c r="F467" s="163" t="s">
        <v>733</v>
      </c>
      <c r="G467" s="164" t="s">
        <v>219</v>
      </c>
      <c r="H467" s="165">
        <v>68.099999999999994</v>
      </c>
      <c r="I467" s="166"/>
      <c r="J467" s="166">
        <f>ROUND(I467*H467,2)</f>
        <v>0</v>
      </c>
      <c r="K467" s="163" t="s">
        <v>155</v>
      </c>
      <c r="L467" s="39"/>
      <c r="M467" s="167" t="s">
        <v>5</v>
      </c>
      <c r="N467" s="168" t="s">
        <v>44</v>
      </c>
      <c r="O467" s="169">
        <v>0.19600000000000001</v>
      </c>
      <c r="P467" s="169">
        <f>O467*H467</f>
        <v>13.3476</v>
      </c>
      <c r="Q467" s="169">
        <v>0</v>
      </c>
      <c r="R467" s="169">
        <f>Q467*H467</f>
        <v>0</v>
      </c>
      <c r="S467" s="169">
        <v>0</v>
      </c>
      <c r="T467" s="170">
        <f>S467*H467</f>
        <v>0</v>
      </c>
      <c r="AR467" s="25" t="s">
        <v>156</v>
      </c>
      <c r="AT467" s="25" t="s">
        <v>151</v>
      </c>
      <c r="AU467" s="25" t="s">
        <v>82</v>
      </c>
      <c r="AY467" s="25" t="s">
        <v>149</v>
      </c>
      <c r="BE467" s="171">
        <f>IF(N467="základní",J467,0)</f>
        <v>0</v>
      </c>
      <c r="BF467" s="171">
        <f>IF(N467="snížená",J467,0)</f>
        <v>0</v>
      </c>
      <c r="BG467" s="171">
        <f>IF(N467="zákl. přenesená",J467,0)</f>
        <v>0</v>
      </c>
      <c r="BH467" s="171">
        <f>IF(N467="sníž. přenesená",J467,0)</f>
        <v>0</v>
      </c>
      <c r="BI467" s="171">
        <f>IF(N467="nulová",J467,0)</f>
        <v>0</v>
      </c>
      <c r="BJ467" s="25" t="s">
        <v>80</v>
      </c>
      <c r="BK467" s="171">
        <f>ROUND(I467*H467,2)</f>
        <v>0</v>
      </c>
      <c r="BL467" s="25" t="s">
        <v>156</v>
      </c>
      <c r="BM467" s="25" t="s">
        <v>1376</v>
      </c>
    </row>
    <row r="468" spans="2:65" s="13" customFormat="1">
      <c r="B468" s="182"/>
      <c r="D468" s="173" t="s">
        <v>173</v>
      </c>
      <c r="E468" s="183" t="s">
        <v>5</v>
      </c>
      <c r="F468" s="184" t="s">
        <v>187</v>
      </c>
      <c r="H468" s="183" t="s">
        <v>5</v>
      </c>
      <c r="L468" s="182"/>
      <c r="M468" s="185"/>
      <c r="N468" s="186"/>
      <c r="O468" s="186"/>
      <c r="P468" s="186"/>
      <c r="Q468" s="186"/>
      <c r="R468" s="186"/>
      <c r="S468" s="186"/>
      <c r="T468" s="187"/>
      <c r="AT468" s="183" t="s">
        <v>173</v>
      </c>
      <c r="AU468" s="183" t="s">
        <v>82</v>
      </c>
      <c r="AV468" s="13" t="s">
        <v>80</v>
      </c>
      <c r="AW468" s="13" t="s">
        <v>36</v>
      </c>
      <c r="AX468" s="13" t="s">
        <v>73</v>
      </c>
      <c r="AY468" s="183" t="s">
        <v>149</v>
      </c>
    </row>
    <row r="469" spans="2:65" s="13" customFormat="1">
      <c r="B469" s="182"/>
      <c r="D469" s="173" t="s">
        <v>173</v>
      </c>
      <c r="E469" s="183" t="s">
        <v>5</v>
      </c>
      <c r="F469" s="184" t="s">
        <v>188</v>
      </c>
      <c r="H469" s="183" t="s">
        <v>5</v>
      </c>
      <c r="L469" s="182"/>
      <c r="M469" s="185"/>
      <c r="N469" s="186"/>
      <c r="O469" s="186"/>
      <c r="P469" s="186"/>
      <c r="Q469" s="186"/>
      <c r="R469" s="186"/>
      <c r="S469" s="186"/>
      <c r="T469" s="187"/>
      <c r="AT469" s="183" t="s">
        <v>173</v>
      </c>
      <c r="AU469" s="183" t="s">
        <v>82</v>
      </c>
      <c r="AV469" s="13" t="s">
        <v>80</v>
      </c>
      <c r="AW469" s="13" t="s">
        <v>36</v>
      </c>
      <c r="AX469" s="13" t="s">
        <v>73</v>
      </c>
      <c r="AY469" s="183" t="s">
        <v>149</v>
      </c>
    </row>
    <row r="470" spans="2:65" s="12" customFormat="1">
      <c r="B470" s="172"/>
      <c r="D470" s="173" t="s">
        <v>173</v>
      </c>
      <c r="E470" s="174" t="s">
        <v>5</v>
      </c>
      <c r="F470" s="175" t="s">
        <v>1373</v>
      </c>
      <c r="H470" s="176">
        <v>62.1</v>
      </c>
      <c r="L470" s="172"/>
      <c r="M470" s="177"/>
      <c r="N470" s="178"/>
      <c r="O470" s="178"/>
      <c r="P470" s="178"/>
      <c r="Q470" s="178"/>
      <c r="R470" s="178"/>
      <c r="S470" s="178"/>
      <c r="T470" s="179"/>
      <c r="AT470" s="174" t="s">
        <v>173</v>
      </c>
      <c r="AU470" s="174" t="s">
        <v>82</v>
      </c>
      <c r="AV470" s="12" t="s">
        <v>82</v>
      </c>
      <c r="AW470" s="12" t="s">
        <v>36</v>
      </c>
      <c r="AX470" s="12" t="s">
        <v>73</v>
      </c>
      <c r="AY470" s="174" t="s">
        <v>149</v>
      </c>
    </row>
    <row r="471" spans="2:65" s="12" customFormat="1">
      <c r="B471" s="172"/>
      <c r="D471" s="173" t="s">
        <v>173</v>
      </c>
      <c r="E471" s="174" t="s">
        <v>5</v>
      </c>
      <c r="F471" s="175" t="s">
        <v>1374</v>
      </c>
      <c r="H471" s="176">
        <v>6</v>
      </c>
      <c r="L471" s="172"/>
      <c r="M471" s="177"/>
      <c r="N471" s="178"/>
      <c r="O471" s="178"/>
      <c r="P471" s="178"/>
      <c r="Q471" s="178"/>
      <c r="R471" s="178"/>
      <c r="S471" s="178"/>
      <c r="T471" s="179"/>
      <c r="AT471" s="174" t="s">
        <v>173</v>
      </c>
      <c r="AU471" s="174" t="s">
        <v>82</v>
      </c>
      <c r="AV471" s="12" t="s">
        <v>82</v>
      </c>
      <c r="AW471" s="12" t="s">
        <v>36</v>
      </c>
      <c r="AX471" s="12" t="s">
        <v>73</v>
      </c>
      <c r="AY471" s="174" t="s">
        <v>149</v>
      </c>
    </row>
    <row r="472" spans="2:65" s="14" customFormat="1">
      <c r="B472" s="188"/>
      <c r="D472" s="173" t="s">
        <v>173</v>
      </c>
      <c r="E472" s="189" t="s">
        <v>5</v>
      </c>
      <c r="F472" s="190" t="s">
        <v>194</v>
      </c>
      <c r="H472" s="191">
        <v>68.099999999999994</v>
      </c>
      <c r="L472" s="188"/>
      <c r="M472" s="192"/>
      <c r="N472" s="193"/>
      <c r="O472" s="193"/>
      <c r="P472" s="193"/>
      <c r="Q472" s="193"/>
      <c r="R472" s="193"/>
      <c r="S472" s="193"/>
      <c r="T472" s="194"/>
      <c r="AT472" s="189" t="s">
        <v>173</v>
      </c>
      <c r="AU472" s="189" t="s">
        <v>82</v>
      </c>
      <c r="AV472" s="14" t="s">
        <v>156</v>
      </c>
      <c r="AW472" s="14" t="s">
        <v>36</v>
      </c>
      <c r="AX472" s="14" t="s">
        <v>80</v>
      </c>
      <c r="AY472" s="189" t="s">
        <v>149</v>
      </c>
    </row>
    <row r="473" spans="2:65" s="1" customFormat="1" ht="25.5" customHeight="1">
      <c r="B473" s="160"/>
      <c r="C473" s="161" t="s">
        <v>621</v>
      </c>
      <c r="D473" s="161" t="s">
        <v>151</v>
      </c>
      <c r="E473" s="162" t="s">
        <v>736</v>
      </c>
      <c r="F473" s="163" t="s">
        <v>737</v>
      </c>
      <c r="G473" s="164" t="s">
        <v>219</v>
      </c>
      <c r="H473" s="165">
        <v>0.6</v>
      </c>
      <c r="I473" s="166"/>
      <c r="J473" s="166">
        <f>ROUND(I473*H473,2)</f>
        <v>0</v>
      </c>
      <c r="K473" s="163" t="s">
        <v>155</v>
      </c>
      <c r="L473" s="39"/>
      <c r="M473" s="167" t="s">
        <v>5</v>
      </c>
      <c r="N473" s="168" t="s">
        <v>44</v>
      </c>
      <c r="O473" s="169">
        <v>2.6</v>
      </c>
      <c r="P473" s="169">
        <f>O473*H473</f>
        <v>1.56</v>
      </c>
      <c r="Q473" s="169">
        <v>2.82E-3</v>
      </c>
      <c r="R473" s="169">
        <f>Q473*H473</f>
        <v>1.6919999999999999E-3</v>
      </c>
      <c r="S473" s="169">
        <v>0.10100000000000001</v>
      </c>
      <c r="T473" s="170">
        <f>S473*H473</f>
        <v>6.0600000000000001E-2</v>
      </c>
      <c r="AR473" s="25" t="s">
        <v>156</v>
      </c>
      <c r="AT473" s="25" t="s">
        <v>151</v>
      </c>
      <c r="AU473" s="25" t="s">
        <v>82</v>
      </c>
      <c r="AY473" s="25" t="s">
        <v>149</v>
      </c>
      <c r="BE473" s="171">
        <f>IF(N473="základní",J473,0)</f>
        <v>0</v>
      </c>
      <c r="BF473" s="171">
        <f>IF(N473="snížená",J473,0)</f>
        <v>0</v>
      </c>
      <c r="BG473" s="171">
        <f>IF(N473="zákl. přenesená",J473,0)</f>
        <v>0</v>
      </c>
      <c r="BH473" s="171">
        <f>IF(N473="sníž. přenesená",J473,0)</f>
        <v>0</v>
      </c>
      <c r="BI473" s="171">
        <f>IF(N473="nulová",J473,0)</f>
        <v>0</v>
      </c>
      <c r="BJ473" s="25" t="s">
        <v>80</v>
      </c>
      <c r="BK473" s="171">
        <f>ROUND(I473*H473,2)</f>
        <v>0</v>
      </c>
      <c r="BL473" s="25" t="s">
        <v>156</v>
      </c>
      <c r="BM473" s="25" t="s">
        <v>1377</v>
      </c>
    </row>
    <row r="474" spans="2:65" s="12" customFormat="1">
      <c r="B474" s="172"/>
      <c r="D474" s="173" t="s">
        <v>173</v>
      </c>
      <c r="E474" s="174" t="s">
        <v>5</v>
      </c>
      <c r="F474" s="175" t="s">
        <v>1378</v>
      </c>
      <c r="H474" s="176">
        <v>0.6</v>
      </c>
      <c r="L474" s="172"/>
      <c r="M474" s="177"/>
      <c r="N474" s="178"/>
      <c r="O474" s="178"/>
      <c r="P474" s="178"/>
      <c r="Q474" s="178"/>
      <c r="R474" s="178"/>
      <c r="S474" s="178"/>
      <c r="T474" s="179"/>
      <c r="AT474" s="174" t="s">
        <v>173</v>
      </c>
      <c r="AU474" s="174" t="s">
        <v>82</v>
      </c>
      <c r="AV474" s="12" t="s">
        <v>82</v>
      </c>
      <c r="AW474" s="12" t="s">
        <v>36</v>
      </c>
      <c r="AX474" s="12" t="s">
        <v>80</v>
      </c>
      <c r="AY474" s="174" t="s">
        <v>149</v>
      </c>
    </row>
    <row r="475" spans="2:65" s="11" customFormat="1" ht="29.85" customHeight="1">
      <c r="B475" s="148"/>
      <c r="D475" s="149" t="s">
        <v>72</v>
      </c>
      <c r="E475" s="158" t="s">
        <v>745</v>
      </c>
      <c r="F475" s="158" t="s">
        <v>746</v>
      </c>
      <c r="J475" s="159">
        <f>BK475</f>
        <v>0</v>
      </c>
      <c r="L475" s="148"/>
      <c r="M475" s="152"/>
      <c r="N475" s="153"/>
      <c r="O475" s="153"/>
      <c r="P475" s="154">
        <f>SUM(P476:P506)</f>
        <v>9.3533179999999998</v>
      </c>
      <c r="Q475" s="153"/>
      <c r="R475" s="154">
        <f>SUM(R476:R506)</f>
        <v>0</v>
      </c>
      <c r="S475" s="153"/>
      <c r="T475" s="155">
        <f>SUM(T476:T506)</f>
        <v>0</v>
      </c>
      <c r="AR475" s="149" t="s">
        <v>80</v>
      </c>
      <c r="AT475" s="156" t="s">
        <v>72</v>
      </c>
      <c r="AU475" s="156" t="s">
        <v>80</v>
      </c>
      <c r="AY475" s="149" t="s">
        <v>149</v>
      </c>
      <c r="BK475" s="157">
        <f>SUM(BK476:BK506)</f>
        <v>0</v>
      </c>
    </row>
    <row r="476" spans="2:65" s="1" customFormat="1" ht="25.5" customHeight="1">
      <c r="B476" s="160"/>
      <c r="C476" s="161" t="s">
        <v>625</v>
      </c>
      <c r="D476" s="161" t="s">
        <v>151</v>
      </c>
      <c r="E476" s="162" t="s">
        <v>748</v>
      </c>
      <c r="F476" s="163" t="s">
        <v>749</v>
      </c>
      <c r="G476" s="164" t="s">
        <v>400</v>
      </c>
      <c r="H476" s="165">
        <v>105.66</v>
      </c>
      <c r="I476" s="166"/>
      <c r="J476" s="166">
        <f>ROUND(I476*H476,2)</f>
        <v>0</v>
      </c>
      <c r="K476" s="163" t="s">
        <v>155</v>
      </c>
      <c r="L476" s="39"/>
      <c r="M476" s="167" t="s">
        <v>5</v>
      </c>
      <c r="N476" s="168" t="s">
        <v>44</v>
      </c>
      <c r="O476" s="169">
        <v>0.03</v>
      </c>
      <c r="P476" s="169">
        <f>O476*H476</f>
        <v>3.1698</v>
      </c>
      <c r="Q476" s="169">
        <v>0</v>
      </c>
      <c r="R476" s="169">
        <f>Q476*H476</f>
        <v>0</v>
      </c>
      <c r="S476" s="169">
        <v>0</v>
      </c>
      <c r="T476" s="170">
        <f>S476*H476</f>
        <v>0</v>
      </c>
      <c r="AR476" s="25" t="s">
        <v>156</v>
      </c>
      <c r="AT476" s="25" t="s">
        <v>151</v>
      </c>
      <c r="AU476" s="25" t="s">
        <v>82</v>
      </c>
      <c r="AY476" s="25" t="s">
        <v>149</v>
      </c>
      <c r="BE476" s="171">
        <f>IF(N476="základní",J476,0)</f>
        <v>0</v>
      </c>
      <c r="BF476" s="171">
        <f>IF(N476="snížená",J476,0)</f>
        <v>0</v>
      </c>
      <c r="BG476" s="171">
        <f>IF(N476="zákl. přenesená",J476,0)</f>
        <v>0</v>
      </c>
      <c r="BH476" s="171">
        <f>IF(N476="sníž. přenesená",J476,0)</f>
        <v>0</v>
      </c>
      <c r="BI476" s="171">
        <f>IF(N476="nulová",J476,0)</f>
        <v>0</v>
      </c>
      <c r="BJ476" s="25" t="s">
        <v>80</v>
      </c>
      <c r="BK476" s="171">
        <f>ROUND(I476*H476,2)</f>
        <v>0</v>
      </c>
      <c r="BL476" s="25" t="s">
        <v>156</v>
      </c>
      <c r="BM476" s="25" t="s">
        <v>1379</v>
      </c>
    </row>
    <row r="477" spans="2:65" s="13" customFormat="1">
      <c r="B477" s="182"/>
      <c r="D477" s="173" t="s">
        <v>173</v>
      </c>
      <c r="E477" s="183" t="s">
        <v>5</v>
      </c>
      <c r="F477" s="184" t="s">
        <v>751</v>
      </c>
      <c r="H477" s="183" t="s">
        <v>5</v>
      </c>
      <c r="L477" s="182"/>
      <c r="M477" s="185"/>
      <c r="N477" s="186"/>
      <c r="O477" s="186"/>
      <c r="P477" s="186"/>
      <c r="Q477" s="186"/>
      <c r="R477" s="186"/>
      <c r="S477" s="186"/>
      <c r="T477" s="187"/>
      <c r="AT477" s="183" t="s">
        <v>173</v>
      </c>
      <c r="AU477" s="183" t="s">
        <v>82</v>
      </c>
      <c r="AV477" s="13" t="s">
        <v>80</v>
      </c>
      <c r="AW477" s="13" t="s">
        <v>36</v>
      </c>
      <c r="AX477" s="13" t="s">
        <v>73</v>
      </c>
      <c r="AY477" s="183" t="s">
        <v>149</v>
      </c>
    </row>
    <row r="478" spans="2:65" s="12" customFormat="1">
      <c r="B478" s="172"/>
      <c r="D478" s="173" t="s">
        <v>173</v>
      </c>
      <c r="E478" s="174" t="s">
        <v>5</v>
      </c>
      <c r="F478" s="175" t="s">
        <v>1380</v>
      </c>
      <c r="H478" s="176">
        <v>19.809999999999999</v>
      </c>
      <c r="L478" s="172"/>
      <c r="M478" s="177"/>
      <c r="N478" s="178"/>
      <c r="O478" s="178"/>
      <c r="P478" s="178"/>
      <c r="Q478" s="178"/>
      <c r="R478" s="178"/>
      <c r="S478" s="178"/>
      <c r="T478" s="179"/>
      <c r="AT478" s="174" t="s">
        <v>173</v>
      </c>
      <c r="AU478" s="174" t="s">
        <v>82</v>
      </c>
      <c r="AV478" s="12" t="s">
        <v>82</v>
      </c>
      <c r="AW478" s="12" t="s">
        <v>36</v>
      </c>
      <c r="AX478" s="12" t="s">
        <v>73</v>
      </c>
      <c r="AY478" s="174" t="s">
        <v>149</v>
      </c>
    </row>
    <row r="479" spans="2:65" s="12" customFormat="1">
      <c r="B479" s="172"/>
      <c r="D479" s="173" t="s">
        <v>173</v>
      </c>
      <c r="E479" s="174" t="s">
        <v>5</v>
      </c>
      <c r="F479" s="175" t="s">
        <v>1381</v>
      </c>
      <c r="H479" s="176">
        <v>1.9139999999999999</v>
      </c>
      <c r="L479" s="172"/>
      <c r="M479" s="177"/>
      <c r="N479" s="178"/>
      <c r="O479" s="178"/>
      <c r="P479" s="178"/>
      <c r="Q479" s="178"/>
      <c r="R479" s="178"/>
      <c r="S479" s="178"/>
      <c r="T479" s="179"/>
      <c r="AT479" s="174" t="s">
        <v>173</v>
      </c>
      <c r="AU479" s="174" t="s">
        <v>82</v>
      </c>
      <c r="AV479" s="12" t="s">
        <v>82</v>
      </c>
      <c r="AW479" s="12" t="s">
        <v>36</v>
      </c>
      <c r="AX479" s="12" t="s">
        <v>73</v>
      </c>
      <c r="AY479" s="174" t="s">
        <v>149</v>
      </c>
    </row>
    <row r="480" spans="2:65" s="15" customFormat="1">
      <c r="B480" s="195"/>
      <c r="D480" s="173" t="s">
        <v>173</v>
      </c>
      <c r="E480" s="196" t="s">
        <v>5</v>
      </c>
      <c r="F480" s="197" t="s">
        <v>284</v>
      </c>
      <c r="H480" s="198">
        <v>21.724</v>
      </c>
      <c r="L480" s="195"/>
      <c r="M480" s="199"/>
      <c r="N480" s="200"/>
      <c r="O480" s="200"/>
      <c r="P480" s="200"/>
      <c r="Q480" s="200"/>
      <c r="R480" s="200"/>
      <c r="S480" s="200"/>
      <c r="T480" s="201"/>
      <c r="AT480" s="196" t="s">
        <v>173</v>
      </c>
      <c r="AU480" s="196" t="s">
        <v>82</v>
      </c>
      <c r="AV480" s="15" t="s">
        <v>161</v>
      </c>
      <c r="AW480" s="15" t="s">
        <v>36</v>
      </c>
      <c r="AX480" s="15" t="s">
        <v>73</v>
      </c>
      <c r="AY480" s="196" t="s">
        <v>149</v>
      </c>
    </row>
    <row r="481" spans="2:65" s="13" customFormat="1">
      <c r="B481" s="182"/>
      <c r="D481" s="173" t="s">
        <v>173</v>
      </c>
      <c r="E481" s="183" t="s">
        <v>5</v>
      </c>
      <c r="F481" s="184" t="s">
        <v>754</v>
      </c>
      <c r="H481" s="183" t="s">
        <v>5</v>
      </c>
      <c r="L481" s="182"/>
      <c r="M481" s="185"/>
      <c r="N481" s="186"/>
      <c r="O481" s="186"/>
      <c r="P481" s="186"/>
      <c r="Q481" s="186"/>
      <c r="R481" s="186"/>
      <c r="S481" s="186"/>
      <c r="T481" s="187"/>
      <c r="AT481" s="183" t="s">
        <v>173</v>
      </c>
      <c r="AU481" s="183" t="s">
        <v>82</v>
      </c>
      <c r="AV481" s="13" t="s">
        <v>80</v>
      </c>
      <c r="AW481" s="13" t="s">
        <v>36</v>
      </c>
      <c r="AX481" s="13" t="s">
        <v>73</v>
      </c>
      <c r="AY481" s="183" t="s">
        <v>149</v>
      </c>
    </row>
    <row r="482" spans="2:65" s="12" customFormat="1">
      <c r="B482" s="172"/>
      <c r="D482" s="173" t="s">
        <v>173</v>
      </c>
      <c r="E482" s="174" t="s">
        <v>5</v>
      </c>
      <c r="F482" s="175" t="s">
        <v>1382</v>
      </c>
      <c r="H482" s="176">
        <v>70.435000000000002</v>
      </c>
      <c r="L482" s="172"/>
      <c r="M482" s="177"/>
      <c r="N482" s="178"/>
      <c r="O482" s="178"/>
      <c r="P482" s="178"/>
      <c r="Q482" s="178"/>
      <c r="R482" s="178"/>
      <c r="S482" s="178"/>
      <c r="T482" s="179"/>
      <c r="AT482" s="174" t="s">
        <v>173</v>
      </c>
      <c r="AU482" s="174" t="s">
        <v>82</v>
      </c>
      <c r="AV482" s="12" t="s">
        <v>82</v>
      </c>
      <c r="AW482" s="12" t="s">
        <v>36</v>
      </c>
      <c r="AX482" s="12" t="s">
        <v>73</v>
      </c>
      <c r="AY482" s="174" t="s">
        <v>149</v>
      </c>
    </row>
    <row r="483" spans="2:65" s="12" customFormat="1">
      <c r="B483" s="172"/>
      <c r="D483" s="173" t="s">
        <v>173</v>
      </c>
      <c r="E483" s="174" t="s">
        <v>5</v>
      </c>
      <c r="F483" s="175" t="s">
        <v>1383</v>
      </c>
      <c r="H483" s="176">
        <v>8.24</v>
      </c>
      <c r="L483" s="172"/>
      <c r="M483" s="177"/>
      <c r="N483" s="178"/>
      <c r="O483" s="178"/>
      <c r="P483" s="178"/>
      <c r="Q483" s="178"/>
      <c r="R483" s="178"/>
      <c r="S483" s="178"/>
      <c r="T483" s="179"/>
      <c r="AT483" s="174" t="s">
        <v>173</v>
      </c>
      <c r="AU483" s="174" t="s">
        <v>82</v>
      </c>
      <c r="AV483" s="12" t="s">
        <v>82</v>
      </c>
      <c r="AW483" s="12" t="s">
        <v>36</v>
      </c>
      <c r="AX483" s="12" t="s">
        <v>73</v>
      </c>
      <c r="AY483" s="174" t="s">
        <v>149</v>
      </c>
    </row>
    <row r="484" spans="2:65" s="12" customFormat="1">
      <c r="B484" s="172"/>
      <c r="D484" s="173" t="s">
        <v>173</v>
      </c>
      <c r="E484" s="174" t="s">
        <v>5</v>
      </c>
      <c r="F484" s="175" t="s">
        <v>1384</v>
      </c>
      <c r="H484" s="176">
        <v>5.2610000000000001</v>
      </c>
      <c r="L484" s="172"/>
      <c r="M484" s="177"/>
      <c r="N484" s="178"/>
      <c r="O484" s="178"/>
      <c r="P484" s="178"/>
      <c r="Q484" s="178"/>
      <c r="R484" s="178"/>
      <c r="S484" s="178"/>
      <c r="T484" s="179"/>
      <c r="AT484" s="174" t="s">
        <v>173</v>
      </c>
      <c r="AU484" s="174" t="s">
        <v>82</v>
      </c>
      <c r="AV484" s="12" t="s">
        <v>82</v>
      </c>
      <c r="AW484" s="12" t="s">
        <v>36</v>
      </c>
      <c r="AX484" s="12" t="s">
        <v>73</v>
      </c>
      <c r="AY484" s="174" t="s">
        <v>149</v>
      </c>
    </row>
    <row r="485" spans="2:65" s="14" customFormat="1">
      <c r="B485" s="188"/>
      <c r="D485" s="173" t="s">
        <v>173</v>
      </c>
      <c r="E485" s="189" t="s">
        <v>5</v>
      </c>
      <c r="F485" s="190" t="s">
        <v>194</v>
      </c>
      <c r="H485" s="191">
        <v>105.66</v>
      </c>
      <c r="L485" s="188"/>
      <c r="M485" s="192"/>
      <c r="N485" s="193"/>
      <c r="O485" s="193"/>
      <c r="P485" s="193"/>
      <c r="Q485" s="193"/>
      <c r="R485" s="193"/>
      <c r="S485" s="193"/>
      <c r="T485" s="194"/>
      <c r="AT485" s="189" t="s">
        <v>173</v>
      </c>
      <c r="AU485" s="189" t="s">
        <v>82</v>
      </c>
      <c r="AV485" s="14" t="s">
        <v>156</v>
      </c>
      <c r="AW485" s="14" t="s">
        <v>36</v>
      </c>
      <c r="AX485" s="14" t="s">
        <v>80</v>
      </c>
      <c r="AY485" s="189" t="s">
        <v>149</v>
      </c>
    </row>
    <row r="486" spans="2:65" s="1" customFormat="1" ht="25.5" customHeight="1">
      <c r="B486" s="160"/>
      <c r="C486" s="161" t="s">
        <v>629</v>
      </c>
      <c r="D486" s="161" t="s">
        <v>151</v>
      </c>
      <c r="E486" s="162" t="s">
        <v>759</v>
      </c>
      <c r="F486" s="163" t="s">
        <v>760</v>
      </c>
      <c r="G486" s="164" t="s">
        <v>400</v>
      </c>
      <c r="H486" s="165">
        <v>1364.701</v>
      </c>
      <c r="I486" s="166"/>
      <c r="J486" s="166">
        <f>ROUND(I486*H486,2)</f>
        <v>0</v>
      </c>
      <c r="K486" s="163" t="s">
        <v>155</v>
      </c>
      <c r="L486" s="39"/>
      <c r="M486" s="167" t="s">
        <v>5</v>
      </c>
      <c r="N486" s="168" t="s">
        <v>44</v>
      </c>
      <c r="O486" s="169">
        <v>2E-3</v>
      </c>
      <c r="P486" s="169">
        <f>O486*H486</f>
        <v>2.7294019999999999</v>
      </c>
      <c r="Q486" s="169">
        <v>0</v>
      </c>
      <c r="R486" s="169">
        <f>Q486*H486</f>
        <v>0</v>
      </c>
      <c r="S486" s="169">
        <v>0</v>
      </c>
      <c r="T486" s="170">
        <f>S486*H486</f>
        <v>0</v>
      </c>
      <c r="AR486" s="25" t="s">
        <v>156</v>
      </c>
      <c r="AT486" s="25" t="s">
        <v>151</v>
      </c>
      <c r="AU486" s="25" t="s">
        <v>82</v>
      </c>
      <c r="AY486" s="25" t="s">
        <v>149</v>
      </c>
      <c r="BE486" s="171">
        <f>IF(N486="základní",J486,0)</f>
        <v>0</v>
      </c>
      <c r="BF486" s="171">
        <f>IF(N486="snížená",J486,0)</f>
        <v>0</v>
      </c>
      <c r="BG486" s="171">
        <f>IF(N486="zákl. přenesená",J486,0)</f>
        <v>0</v>
      </c>
      <c r="BH486" s="171">
        <f>IF(N486="sníž. přenesená",J486,0)</f>
        <v>0</v>
      </c>
      <c r="BI486" s="171">
        <f>IF(N486="nulová",J486,0)</f>
        <v>0</v>
      </c>
      <c r="BJ486" s="25" t="s">
        <v>80</v>
      </c>
      <c r="BK486" s="171">
        <f>ROUND(I486*H486,2)</f>
        <v>0</v>
      </c>
      <c r="BL486" s="25" t="s">
        <v>156</v>
      </c>
      <c r="BM486" s="25" t="s">
        <v>1385</v>
      </c>
    </row>
    <row r="487" spans="2:65" s="13" customFormat="1">
      <c r="B487" s="182"/>
      <c r="D487" s="173" t="s">
        <v>173</v>
      </c>
      <c r="E487" s="183" t="s">
        <v>5</v>
      </c>
      <c r="F487" s="184" t="s">
        <v>762</v>
      </c>
      <c r="H487" s="183" t="s">
        <v>5</v>
      </c>
      <c r="L487" s="182"/>
      <c r="M487" s="185"/>
      <c r="N487" s="186"/>
      <c r="O487" s="186"/>
      <c r="P487" s="186"/>
      <c r="Q487" s="186"/>
      <c r="R487" s="186"/>
      <c r="S487" s="186"/>
      <c r="T487" s="187"/>
      <c r="AT487" s="183" t="s">
        <v>173</v>
      </c>
      <c r="AU487" s="183" t="s">
        <v>82</v>
      </c>
      <c r="AV487" s="13" t="s">
        <v>80</v>
      </c>
      <c r="AW487" s="13" t="s">
        <v>36</v>
      </c>
      <c r="AX487" s="13" t="s">
        <v>73</v>
      </c>
      <c r="AY487" s="183" t="s">
        <v>149</v>
      </c>
    </row>
    <row r="488" spans="2:65" s="12" customFormat="1">
      <c r="B488" s="172"/>
      <c r="D488" s="173" t="s">
        <v>173</v>
      </c>
      <c r="E488" s="174" t="s">
        <v>5</v>
      </c>
      <c r="F488" s="175" t="s">
        <v>1380</v>
      </c>
      <c r="H488" s="176">
        <v>19.809999999999999</v>
      </c>
      <c r="L488" s="172"/>
      <c r="M488" s="177"/>
      <c r="N488" s="178"/>
      <c r="O488" s="178"/>
      <c r="P488" s="178"/>
      <c r="Q488" s="178"/>
      <c r="R488" s="178"/>
      <c r="S488" s="178"/>
      <c r="T488" s="179"/>
      <c r="AT488" s="174" t="s">
        <v>173</v>
      </c>
      <c r="AU488" s="174" t="s">
        <v>82</v>
      </c>
      <c r="AV488" s="12" t="s">
        <v>82</v>
      </c>
      <c r="AW488" s="12" t="s">
        <v>36</v>
      </c>
      <c r="AX488" s="12" t="s">
        <v>73</v>
      </c>
      <c r="AY488" s="174" t="s">
        <v>149</v>
      </c>
    </row>
    <row r="489" spans="2:65" s="12" customFormat="1">
      <c r="B489" s="172"/>
      <c r="D489" s="173" t="s">
        <v>173</v>
      </c>
      <c r="E489" s="174" t="s">
        <v>5</v>
      </c>
      <c r="F489" s="175" t="s">
        <v>1381</v>
      </c>
      <c r="H489" s="176">
        <v>1.9139999999999999</v>
      </c>
      <c r="L489" s="172"/>
      <c r="M489" s="177"/>
      <c r="N489" s="178"/>
      <c r="O489" s="178"/>
      <c r="P489" s="178"/>
      <c r="Q489" s="178"/>
      <c r="R489" s="178"/>
      <c r="S489" s="178"/>
      <c r="T489" s="179"/>
      <c r="AT489" s="174" t="s">
        <v>173</v>
      </c>
      <c r="AU489" s="174" t="s">
        <v>82</v>
      </c>
      <c r="AV489" s="12" t="s">
        <v>82</v>
      </c>
      <c r="AW489" s="12" t="s">
        <v>36</v>
      </c>
      <c r="AX489" s="12" t="s">
        <v>73</v>
      </c>
      <c r="AY489" s="174" t="s">
        <v>149</v>
      </c>
    </row>
    <row r="490" spans="2:65" s="15" customFormat="1">
      <c r="B490" s="195"/>
      <c r="D490" s="173" t="s">
        <v>173</v>
      </c>
      <c r="E490" s="196" t="s">
        <v>5</v>
      </c>
      <c r="F490" s="197" t="s">
        <v>284</v>
      </c>
      <c r="H490" s="198">
        <v>21.724</v>
      </c>
      <c r="L490" s="195"/>
      <c r="M490" s="199"/>
      <c r="N490" s="200"/>
      <c r="O490" s="200"/>
      <c r="P490" s="200"/>
      <c r="Q490" s="200"/>
      <c r="R490" s="200"/>
      <c r="S490" s="200"/>
      <c r="T490" s="201"/>
      <c r="AT490" s="196" t="s">
        <v>173</v>
      </c>
      <c r="AU490" s="196" t="s">
        <v>82</v>
      </c>
      <c r="AV490" s="15" t="s">
        <v>161</v>
      </c>
      <c r="AW490" s="15" t="s">
        <v>36</v>
      </c>
      <c r="AX490" s="15" t="s">
        <v>73</v>
      </c>
      <c r="AY490" s="196" t="s">
        <v>149</v>
      </c>
    </row>
    <row r="491" spans="2:65" s="13" customFormat="1">
      <c r="B491" s="182"/>
      <c r="D491" s="173" t="s">
        <v>173</v>
      </c>
      <c r="E491" s="183" t="s">
        <v>5</v>
      </c>
      <c r="F491" s="184" t="s">
        <v>763</v>
      </c>
      <c r="H491" s="183" t="s">
        <v>5</v>
      </c>
      <c r="L491" s="182"/>
      <c r="M491" s="185"/>
      <c r="N491" s="186"/>
      <c r="O491" s="186"/>
      <c r="P491" s="186"/>
      <c r="Q491" s="186"/>
      <c r="R491" s="186"/>
      <c r="S491" s="186"/>
      <c r="T491" s="187"/>
      <c r="AT491" s="183" t="s">
        <v>173</v>
      </c>
      <c r="AU491" s="183" t="s">
        <v>82</v>
      </c>
      <c r="AV491" s="13" t="s">
        <v>80</v>
      </c>
      <c r="AW491" s="13" t="s">
        <v>36</v>
      </c>
      <c r="AX491" s="13" t="s">
        <v>73</v>
      </c>
      <c r="AY491" s="183" t="s">
        <v>149</v>
      </c>
    </row>
    <row r="492" spans="2:65" s="12" customFormat="1">
      <c r="B492" s="172"/>
      <c r="D492" s="173" t="s">
        <v>173</v>
      </c>
      <c r="E492" s="174" t="s">
        <v>5</v>
      </c>
      <c r="F492" s="175" t="s">
        <v>1386</v>
      </c>
      <c r="H492" s="176">
        <v>1126.963</v>
      </c>
      <c r="L492" s="172"/>
      <c r="M492" s="177"/>
      <c r="N492" s="178"/>
      <c r="O492" s="178"/>
      <c r="P492" s="178"/>
      <c r="Q492" s="178"/>
      <c r="R492" s="178"/>
      <c r="S492" s="178"/>
      <c r="T492" s="179"/>
      <c r="AT492" s="174" t="s">
        <v>173</v>
      </c>
      <c r="AU492" s="174" t="s">
        <v>82</v>
      </c>
      <c r="AV492" s="12" t="s">
        <v>82</v>
      </c>
      <c r="AW492" s="12" t="s">
        <v>36</v>
      </c>
      <c r="AX492" s="12" t="s">
        <v>73</v>
      </c>
      <c r="AY492" s="174" t="s">
        <v>149</v>
      </c>
    </row>
    <row r="493" spans="2:65" s="12" customFormat="1">
      <c r="B493" s="172"/>
      <c r="D493" s="173" t="s">
        <v>173</v>
      </c>
      <c r="E493" s="174" t="s">
        <v>5</v>
      </c>
      <c r="F493" s="175" t="s">
        <v>1387</v>
      </c>
      <c r="H493" s="176">
        <v>131.84200000000001</v>
      </c>
      <c r="L493" s="172"/>
      <c r="M493" s="177"/>
      <c r="N493" s="178"/>
      <c r="O493" s="178"/>
      <c r="P493" s="178"/>
      <c r="Q493" s="178"/>
      <c r="R493" s="178"/>
      <c r="S493" s="178"/>
      <c r="T493" s="179"/>
      <c r="AT493" s="174" t="s">
        <v>173</v>
      </c>
      <c r="AU493" s="174" t="s">
        <v>82</v>
      </c>
      <c r="AV493" s="12" t="s">
        <v>82</v>
      </c>
      <c r="AW493" s="12" t="s">
        <v>36</v>
      </c>
      <c r="AX493" s="12" t="s">
        <v>73</v>
      </c>
      <c r="AY493" s="174" t="s">
        <v>149</v>
      </c>
    </row>
    <row r="494" spans="2:65" s="12" customFormat="1">
      <c r="B494" s="172"/>
      <c r="D494" s="173" t="s">
        <v>173</v>
      </c>
      <c r="E494" s="174" t="s">
        <v>5</v>
      </c>
      <c r="F494" s="175" t="s">
        <v>1388</v>
      </c>
      <c r="H494" s="176">
        <v>84.171999999999997</v>
      </c>
      <c r="L494" s="172"/>
      <c r="M494" s="177"/>
      <c r="N494" s="178"/>
      <c r="O494" s="178"/>
      <c r="P494" s="178"/>
      <c r="Q494" s="178"/>
      <c r="R494" s="178"/>
      <c r="S494" s="178"/>
      <c r="T494" s="179"/>
      <c r="AT494" s="174" t="s">
        <v>173</v>
      </c>
      <c r="AU494" s="174" t="s">
        <v>82</v>
      </c>
      <c r="AV494" s="12" t="s">
        <v>82</v>
      </c>
      <c r="AW494" s="12" t="s">
        <v>36</v>
      </c>
      <c r="AX494" s="12" t="s">
        <v>73</v>
      </c>
      <c r="AY494" s="174" t="s">
        <v>149</v>
      </c>
    </row>
    <row r="495" spans="2:65" s="14" customFormat="1">
      <c r="B495" s="188"/>
      <c r="D495" s="173" t="s">
        <v>173</v>
      </c>
      <c r="E495" s="189" t="s">
        <v>5</v>
      </c>
      <c r="F495" s="190" t="s">
        <v>194</v>
      </c>
      <c r="H495" s="191">
        <v>1364.701</v>
      </c>
      <c r="L495" s="188"/>
      <c r="M495" s="192"/>
      <c r="N495" s="193"/>
      <c r="O495" s="193"/>
      <c r="P495" s="193"/>
      <c r="Q495" s="193"/>
      <c r="R495" s="193"/>
      <c r="S495" s="193"/>
      <c r="T495" s="194"/>
      <c r="AT495" s="189" t="s">
        <v>173</v>
      </c>
      <c r="AU495" s="189" t="s">
        <v>82</v>
      </c>
      <c r="AV495" s="14" t="s">
        <v>156</v>
      </c>
      <c r="AW495" s="14" t="s">
        <v>36</v>
      </c>
      <c r="AX495" s="14" t="s">
        <v>80</v>
      </c>
      <c r="AY495" s="189" t="s">
        <v>149</v>
      </c>
    </row>
    <row r="496" spans="2:65" s="1" customFormat="1" ht="16.5" customHeight="1">
      <c r="B496" s="160"/>
      <c r="C496" s="161" t="s">
        <v>633</v>
      </c>
      <c r="D496" s="161" t="s">
        <v>151</v>
      </c>
      <c r="E496" s="162" t="s">
        <v>768</v>
      </c>
      <c r="F496" s="163" t="s">
        <v>769</v>
      </c>
      <c r="G496" s="164" t="s">
        <v>400</v>
      </c>
      <c r="H496" s="165">
        <v>21.724</v>
      </c>
      <c r="I496" s="166"/>
      <c r="J496" s="166">
        <f>ROUND(I496*H496,2)</f>
        <v>0</v>
      </c>
      <c r="K496" s="163" t="s">
        <v>155</v>
      </c>
      <c r="L496" s="39"/>
      <c r="M496" s="167" t="s">
        <v>5</v>
      </c>
      <c r="N496" s="168" t="s">
        <v>44</v>
      </c>
      <c r="O496" s="169">
        <v>0.159</v>
      </c>
      <c r="P496" s="169">
        <f>O496*H496</f>
        <v>3.454116</v>
      </c>
      <c r="Q496" s="169">
        <v>0</v>
      </c>
      <c r="R496" s="169">
        <f>Q496*H496</f>
        <v>0</v>
      </c>
      <c r="S496" s="169">
        <v>0</v>
      </c>
      <c r="T496" s="170">
        <f>S496*H496</f>
        <v>0</v>
      </c>
      <c r="AR496" s="25" t="s">
        <v>156</v>
      </c>
      <c r="AT496" s="25" t="s">
        <v>151</v>
      </c>
      <c r="AU496" s="25" t="s">
        <v>82</v>
      </c>
      <c r="AY496" s="25" t="s">
        <v>149</v>
      </c>
      <c r="BE496" s="171">
        <f>IF(N496="základní",J496,0)</f>
        <v>0</v>
      </c>
      <c r="BF496" s="171">
        <f>IF(N496="snížená",J496,0)</f>
        <v>0</v>
      </c>
      <c r="BG496" s="171">
        <f>IF(N496="zákl. přenesená",J496,0)</f>
        <v>0</v>
      </c>
      <c r="BH496" s="171">
        <f>IF(N496="sníž. přenesená",J496,0)</f>
        <v>0</v>
      </c>
      <c r="BI496" s="171">
        <f>IF(N496="nulová",J496,0)</f>
        <v>0</v>
      </c>
      <c r="BJ496" s="25" t="s">
        <v>80</v>
      </c>
      <c r="BK496" s="171">
        <f>ROUND(I496*H496,2)</f>
        <v>0</v>
      </c>
      <c r="BL496" s="25" t="s">
        <v>156</v>
      </c>
      <c r="BM496" s="25" t="s">
        <v>1389</v>
      </c>
    </row>
    <row r="497" spans="2:65" s="13" customFormat="1">
      <c r="B497" s="182"/>
      <c r="D497" s="173" t="s">
        <v>173</v>
      </c>
      <c r="E497" s="183" t="s">
        <v>5</v>
      </c>
      <c r="F497" s="184" t="s">
        <v>762</v>
      </c>
      <c r="H497" s="183" t="s">
        <v>5</v>
      </c>
      <c r="L497" s="182"/>
      <c r="M497" s="185"/>
      <c r="N497" s="186"/>
      <c r="O497" s="186"/>
      <c r="P497" s="186"/>
      <c r="Q497" s="186"/>
      <c r="R497" s="186"/>
      <c r="S497" s="186"/>
      <c r="T497" s="187"/>
      <c r="AT497" s="183" t="s">
        <v>173</v>
      </c>
      <c r="AU497" s="183" t="s">
        <v>82</v>
      </c>
      <c r="AV497" s="13" t="s">
        <v>80</v>
      </c>
      <c r="AW497" s="13" t="s">
        <v>36</v>
      </c>
      <c r="AX497" s="13" t="s">
        <v>73</v>
      </c>
      <c r="AY497" s="183" t="s">
        <v>149</v>
      </c>
    </row>
    <row r="498" spans="2:65" s="12" customFormat="1">
      <c r="B498" s="172"/>
      <c r="D498" s="173" t="s">
        <v>173</v>
      </c>
      <c r="E498" s="174" t="s">
        <v>5</v>
      </c>
      <c r="F498" s="175" t="s">
        <v>1380</v>
      </c>
      <c r="H498" s="176">
        <v>19.809999999999999</v>
      </c>
      <c r="L498" s="172"/>
      <c r="M498" s="177"/>
      <c r="N498" s="178"/>
      <c r="O498" s="178"/>
      <c r="P498" s="178"/>
      <c r="Q498" s="178"/>
      <c r="R498" s="178"/>
      <c r="S498" s="178"/>
      <c r="T498" s="179"/>
      <c r="AT498" s="174" t="s">
        <v>173</v>
      </c>
      <c r="AU498" s="174" t="s">
        <v>82</v>
      </c>
      <c r="AV498" s="12" t="s">
        <v>82</v>
      </c>
      <c r="AW498" s="12" t="s">
        <v>36</v>
      </c>
      <c r="AX498" s="12" t="s">
        <v>73</v>
      </c>
      <c r="AY498" s="174" t="s">
        <v>149</v>
      </c>
    </row>
    <row r="499" spans="2:65" s="12" customFormat="1">
      <c r="B499" s="172"/>
      <c r="D499" s="173" t="s">
        <v>173</v>
      </c>
      <c r="E499" s="174" t="s">
        <v>5</v>
      </c>
      <c r="F499" s="175" t="s">
        <v>1381</v>
      </c>
      <c r="H499" s="176">
        <v>1.9139999999999999</v>
      </c>
      <c r="L499" s="172"/>
      <c r="M499" s="177"/>
      <c r="N499" s="178"/>
      <c r="O499" s="178"/>
      <c r="P499" s="178"/>
      <c r="Q499" s="178"/>
      <c r="R499" s="178"/>
      <c r="S499" s="178"/>
      <c r="T499" s="179"/>
      <c r="AT499" s="174" t="s">
        <v>173</v>
      </c>
      <c r="AU499" s="174" t="s">
        <v>82</v>
      </c>
      <c r="AV499" s="12" t="s">
        <v>82</v>
      </c>
      <c r="AW499" s="12" t="s">
        <v>36</v>
      </c>
      <c r="AX499" s="12" t="s">
        <v>73</v>
      </c>
      <c r="AY499" s="174" t="s">
        <v>149</v>
      </c>
    </row>
    <row r="500" spans="2:65" s="14" customFormat="1">
      <c r="B500" s="188"/>
      <c r="D500" s="173" t="s">
        <v>173</v>
      </c>
      <c r="E500" s="189" t="s">
        <v>5</v>
      </c>
      <c r="F500" s="190" t="s">
        <v>194</v>
      </c>
      <c r="H500" s="191">
        <v>21.724</v>
      </c>
      <c r="L500" s="188"/>
      <c r="M500" s="192"/>
      <c r="N500" s="193"/>
      <c r="O500" s="193"/>
      <c r="P500" s="193"/>
      <c r="Q500" s="193"/>
      <c r="R500" s="193"/>
      <c r="S500" s="193"/>
      <c r="T500" s="194"/>
      <c r="AT500" s="189" t="s">
        <v>173</v>
      </c>
      <c r="AU500" s="189" t="s">
        <v>82</v>
      </c>
      <c r="AV500" s="14" t="s">
        <v>156</v>
      </c>
      <c r="AW500" s="14" t="s">
        <v>36</v>
      </c>
      <c r="AX500" s="14" t="s">
        <v>80</v>
      </c>
      <c r="AY500" s="189" t="s">
        <v>149</v>
      </c>
    </row>
    <row r="501" spans="2:65" s="1" customFormat="1" ht="25.5" customHeight="1">
      <c r="B501" s="160"/>
      <c r="C501" s="161" t="s">
        <v>637</v>
      </c>
      <c r="D501" s="161" t="s">
        <v>151</v>
      </c>
      <c r="E501" s="162" t="s">
        <v>772</v>
      </c>
      <c r="F501" s="163" t="s">
        <v>773</v>
      </c>
      <c r="G501" s="164" t="s">
        <v>400</v>
      </c>
      <c r="H501" s="165">
        <v>13.500999999999999</v>
      </c>
      <c r="I501" s="166"/>
      <c r="J501" s="166">
        <f>ROUND(I501*H501,2)</f>
        <v>0</v>
      </c>
      <c r="K501" s="163" t="s">
        <v>155</v>
      </c>
      <c r="L501" s="39"/>
      <c r="M501" s="167" t="s">
        <v>5</v>
      </c>
      <c r="N501" s="168" t="s">
        <v>44</v>
      </c>
      <c r="O501" s="169">
        <v>0</v>
      </c>
      <c r="P501" s="169">
        <f>O501*H501</f>
        <v>0</v>
      </c>
      <c r="Q501" s="169">
        <v>0</v>
      </c>
      <c r="R501" s="169">
        <f>Q501*H501</f>
        <v>0</v>
      </c>
      <c r="S501" s="169">
        <v>0</v>
      </c>
      <c r="T501" s="170">
        <f>S501*H501</f>
        <v>0</v>
      </c>
      <c r="AR501" s="25" t="s">
        <v>156</v>
      </c>
      <c r="AT501" s="25" t="s">
        <v>151</v>
      </c>
      <c r="AU501" s="25" t="s">
        <v>82</v>
      </c>
      <c r="AY501" s="25" t="s">
        <v>149</v>
      </c>
      <c r="BE501" s="171">
        <f>IF(N501="základní",J501,0)</f>
        <v>0</v>
      </c>
      <c r="BF501" s="171">
        <f>IF(N501="snížená",J501,0)</f>
        <v>0</v>
      </c>
      <c r="BG501" s="171">
        <f>IF(N501="zákl. přenesená",J501,0)</f>
        <v>0</v>
      </c>
      <c r="BH501" s="171">
        <f>IF(N501="sníž. přenesená",J501,0)</f>
        <v>0</v>
      </c>
      <c r="BI501" s="171">
        <f>IF(N501="nulová",J501,0)</f>
        <v>0</v>
      </c>
      <c r="BJ501" s="25" t="s">
        <v>80</v>
      </c>
      <c r="BK501" s="171">
        <f>ROUND(I501*H501,2)</f>
        <v>0</v>
      </c>
      <c r="BL501" s="25" t="s">
        <v>156</v>
      </c>
      <c r="BM501" s="25" t="s">
        <v>1390</v>
      </c>
    </row>
    <row r="502" spans="2:65" s="12" customFormat="1">
      <c r="B502" s="172"/>
      <c r="D502" s="173" t="s">
        <v>173</v>
      </c>
      <c r="E502" s="174" t="s">
        <v>5</v>
      </c>
      <c r="F502" s="175" t="s">
        <v>1383</v>
      </c>
      <c r="H502" s="176">
        <v>8.24</v>
      </c>
      <c r="L502" s="172"/>
      <c r="M502" s="177"/>
      <c r="N502" s="178"/>
      <c r="O502" s="178"/>
      <c r="P502" s="178"/>
      <c r="Q502" s="178"/>
      <c r="R502" s="178"/>
      <c r="S502" s="178"/>
      <c r="T502" s="179"/>
      <c r="AT502" s="174" t="s">
        <v>173</v>
      </c>
      <c r="AU502" s="174" t="s">
        <v>82</v>
      </c>
      <c r="AV502" s="12" t="s">
        <v>82</v>
      </c>
      <c r="AW502" s="12" t="s">
        <v>36</v>
      </c>
      <c r="AX502" s="12" t="s">
        <v>73</v>
      </c>
      <c r="AY502" s="174" t="s">
        <v>149</v>
      </c>
    </row>
    <row r="503" spans="2:65" s="12" customFormat="1">
      <c r="B503" s="172"/>
      <c r="D503" s="173" t="s">
        <v>173</v>
      </c>
      <c r="E503" s="174" t="s">
        <v>5</v>
      </c>
      <c r="F503" s="175" t="s">
        <v>1384</v>
      </c>
      <c r="H503" s="176">
        <v>5.2610000000000001</v>
      </c>
      <c r="L503" s="172"/>
      <c r="M503" s="177"/>
      <c r="N503" s="178"/>
      <c r="O503" s="178"/>
      <c r="P503" s="178"/>
      <c r="Q503" s="178"/>
      <c r="R503" s="178"/>
      <c r="S503" s="178"/>
      <c r="T503" s="179"/>
      <c r="AT503" s="174" t="s">
        <v>173</v>
      </c>
      <c r="AU503" s="174" t="s">
        <v>82</v>
      </c>
      <c r="AV503" s="12" t="s">
        <v>82</v>
      </c>
      <c r="AW503" s="12" t="s">
        <v>36</v>
      </c>
      <c r="AX503" s="12" t="s">
        <v>73</v>
      </c>
      <c r="AY503" s="174" t="s">
        <v>149</v>
      </c>
    </row>
    <row r="504" spans="2:65" s="14" customFormat="1">
      <c r="B504" s="188"/>
      <c r="D504" s="173" t="s">
        <v>173</v>
      </c>
      <c r="E504" s="189" t="s">
        <v>5</v>
      </c>
      <c r="F504" s="190" t="s">
        <v>194</v>
      </c>
      <c r="H504" s="191">
        <v>13.500999999999999</v>
      </c>
      <c r="L504" s="188"/>
      <c r="M504" s="192"/>
      <c r="N504" s="193"/>
      <c r="O504" s="193"/>
      <c r="P504" s="193"/>
      <c r="Q504" s="193"/>
      <c r="R504" s="193"/>
      <c r="S504" s="193"/>
      <c r="T504" s="194"/>
      <c r="AT504" s="189" t="s">
        <v>173</v>
      </c>
      <c r="AU504" s="189" t="s">
        <v>82</v>
      </c>
      <c r="AV504" s="14" t="s">
        <v>156</v>
      </c>
      <c r="AW504" s="14" t="s">
        <v>36</v>
      </c>
      <c r="AX504" s="14" t="s">
        <v>80</v>
      </c>
      <c r="AY504" s="189" t="s">
        <v>149</v>
      </c>
    </row>
    <row r="505" spans="2:65" s="1" customFormat="1" ht="16.5" customHeight="1">
      <c r="B505" s="160"/>
      <c r="C505" s="161" t="s">
        <v>641</v>
      </c>
      <c r="D505" s="161" t="s">
        <v>151</v>
      </c>
      <c r="E505" s="162" t="s">
        <v>776</v>
      </c>
      <c r="F505" s="163" t="s">
        <v>777</v>
      </c>
      <c r="G505" s="164" t="s">
        <v>400</v>
      </c>
      <c r="H505" s="165">
        <v>70.435000000000002</v>
      </c>
      <c r="I505" s="166"/>
      <c r="J505" s="166">
        <f>ROUND(I505*H505,2)</f>
        <v>0</v>
      </c>
      <c r="K505" s="163" t="s">
        <v>155</v>
      </c>
      <c r="L505" s="39"/>
      <c r="M505" s="167" t="s">
        <v>5</v>
      </c>
      <c r="N505" s="168" t="s">
        <v>44</v>
      </c>
      <c r="O505" s="169">
        <v>0</v>
      </c>
      <c r="P505" s="169">
        <f>O505*H505</f>
        <v>0</v>
      </c>
      <c r="Q505" s="169">
        <v>0</v>
      </c>
      <c r="R505" s="169">
        <f>Q505*H505</f>
        <v>0</v>
      </c>
      <c r="S505" s="169">
        <v>0</v>
      </c>
      <c r="T505" s="170">
        <f>S505*H505</f>
        <v>0</v>
      </c>
      <c r="AR505" s="25" t="s">
        <v>156</v>
      </c>
      <c r="AT505" s="25" t="s">
        <v>151</v>
      </c>
      <c r="AU505" s="25" t="s">
        <v>82</v>
      </c>
      <c r="AY505" s="25" t="s">
        <v>149</v>
      </c>
      <c r="BE505" s="171">
        <f>IF(N505="základní",J505,0)</f>
        <v>0</v>
      </c>
      <c r="BF505" s="171">
        <f>IF(N505="snížená",J505,0)</f>
        <v>0</v>
      </c>
      <c r="BG505" s="171">
        <f>IF(N505="zákl. přenesená",J505,0)</f>
        <v>0</v>
      </c>
      <c r="BH505" s="171">
        <f>IF(N505="sníž. přenesená",J505,0)</f>
        <v>0</v>
      </c>
      <c r="BI505" s="171">
        <f>IF(N505="nulová",J505,0)</f>
        <v>0</v>
      </c>
      <c r="BJ505" s="25" t="s">
        <v>80</v>
      </c>
      <c r="BK505" s="171">
        <f>ROUND(I505*H505,2)</f>
        <v>0</v>
      </c>
      <c r="BL505" s="25" t="s">
        <v>156</v>
      </c>
      <c r="BM505" s="25" t="s">
        <v>1391</v>
      </c>
    </row>
    <row r="506" spans="2:65" s="12" customFormat="1">
      <c r="B506" s="172"/>
      <c r="D506" s="173" t="s">
        <v>173</v>
      </c>
      <c r="E506" s="174" t="s">
        <v>5</v>
      </c>
      <c r="F506" s="175" t="s">
        <v>1382</v>
      </c>
      <c r="H506" s="176">
        <v>70.435000000000002</v>
      </c>
      <c r="L506" s="172"/>
      <c r="M506" s="177"/>
      <c r="N506" s="178"/>
      <c r="O506" s="178"/>
      <c r="P506" s="178"/>
      <c r="Q506" s="178"/>
      <c r="R506" s="178"/>
      <c r="S506" s="178"/>
      <c r="T506" s="179"/>
      <c r="AT506" s="174" t="s">
        <v>173</v>
      </c>
      <c r="AU506" s="174" t="s">
        <v>82</v>
      </c>
      <c r="AV506" s="12" t="s">
        <v>82</v>
      </c>
      <c r="AW506" s="12" t="s">
        <v>36</v>
      </c>
      <c r="AX506" s="12" t="s">
        <v>80</v>
      </c>
      <c r="AY506" s="174" t="s">
        <v>149</v>
      </c>
    </row>
    <row r="507" spans="2:65" s="11" customFormat="1" ht="29.85" customHeight="1">
      <c r="B507" s="148"/>
      <c r="D507" s="149" t="s">
        <v>72</v>
      </c>
      <c r="E507" s="158" t="s">
        <v>780</v>
      </c>
      <c r="F507" s="158" t="s">
        <v>781</v>
      </c>
      <c r="J507" s="159">
        <f>BK507</f>
        <v>0</v>
      </c>
      <c r="L507" s="148"/>
      <c r="M507" s="152"/>
      <c r="N507" s="153"/>
      <c r="O507" s="153"/>
      <c r="P507" s="154">
        <f>P508</f>
        <v>770.06176000000005</v>
      </c>
      <c r="Q507" s="153"/>
      <c r="R507" s="154">
        <f>R508</f>
        <v>0</v>
      </c>
      <c r="S507" s="153"/>
      <c r="T507" s="155">
        <f>T508</f>
        <v>0</v>
      </c>
      <c r="AR507" s="149" t="s">
        <v>80</v>
      </c>
      <c r="AT507" s="156" t="s">
        <v>72</v>
      </c>
      <c r="AU507" s="156" t="s">
        <v>80</v>
      </c>
      <c r="AY507" s="149" t="s">
        <v>149</v>
      </c>
      <c r="BK507" s="157">
        <f>BK508</f>
        <v>0</v>
      </c>
    </row>
    <row r="508" spans="2:65" s="1" customFormat="1" ht="38.25" customHeight="1">
      <c r="B508" s="160"/>
      <c r="C508" s="161" t="s">
        <v>646</v>
      </c>
      <c r="D508" s="161" t="s">
        <v>151</v>
      </c>
      <c r="E508" s="162" t="s">
        <v>783</v>
      </c>
      <c r="F508" s="163" t="s">
        <v>784</v>
      </c>
      <c r="G508" s="164" t="s">
        <v>400</v>
      </c>
      <c r="H508" s="165">
        <v>520.31200000000001</v>
      </c>
      <c r="I508" s="166"/>
      <c r="J508" s="166">
        <f>ROUND(I508*H508,2)</f>
        <v>0</v>
      </c>
      <c r="K508" s="163" t="s">
        <v>155</v>
      </c>
      <c r="L508" s="39"/>
      <c r="M508" s="167" t="s">
        <v>5</v>
      </c>
      <c r="N508" s="168" t="s">
        <v>44</v>
      </c>
      <c r="O508" s="169">
        <v>1.48</v>
      </c>
      <c r="P508" s="169">
        <f>O508*H508</f>
        <v>770.06176000000005</v>
      </c>
      <c r="Q508" s="169">
        <v>0</v>
      </c>
      <c r="R508" s="169">
        <f>Q508*H508</f>
        <v>0</v>
      </c>
      <c r="S508" s="169">
        <v>0</v>
      </c>
      <c r="T508" s="170">
        <f>S508*H508</f>
        <v>0</v>
      </c>
      <c r="AR508" s="25" t="s">
        <v>156</v>
      </c>
      <c r="AT508" s="25" t="s">
        <v>151</v>
      </c>
      <c r="AU508" s="25" t="s">
        <v>82</v>
      </c>
      <c r="AY508" s="25" t="s">
        <v>149</v>
      </c>
      <c r="BE508" s="171">
        <f>IF(N508="základní",J508,0)</f>
        <v>0</v>
      </c>
      <c r="BF508" s="171">
        <f>IF(N508="snížená",J508,0)</f>
        <v>0</v>
      </c>
      <c r="BG508" s="171">
        <f>IF(N508="zákl. přenesená",J508,0)</f>
        <v>0</v>
      </c>
      <c r="BH508" s="171">
        <f>IF(N508="sníž. přenesená",J508,0)</f>
        <v>0</v>
      </c>
      <c r="BI508" s="171">
        <f>IF(N508="nulová",J508,0)</f>
        <v>0</v>
      </c>
      <c r="BJ508" s="25" t="s">
        <v>80</v>
      </c>
      <c r="BK508" s="171">
        <f>ROUND(I508*H508,2)</f>
        <v>0</v>
      </c>
      <c r="BL508" s="25" t="s">
        <v>156</v>
      </c>
      <c r="BM508" s="25" t="s">
        <v>1392</v>
      </c>
    </row>
    <row r="509" spans="2:65" s="11" customFormat="1" ht="37.35" customHeight="1">
      <c r="B509" s="148"/>
      <c r="D509" s="149" t="s">
        <v>72</v>
      </c>
      <c r="E509" s="150" t="s">
        <v>1393</v>
      </c>
      <c r="F509" s="150" t="s">
        <v>1394</v>
      </c>
      <c r="J509" s="151">
        <f>BK509</f>
        <v>0</v>
      </c>
      <c r="L509" s="148"/>
      <c r="M509" s="152"/>
      <c r="N509" s="153"/>
      <c r="O509" s="153"/>
      <c r="P509" s="154">
        <f>SUM(P510:P514)</f>
        <v>0</v>
      </c>
      <c r="Q509" s="153"/>
      <c r="R509" s="154">
        <f>SUM(R510:R514)</f>
        <v>0</v>
      </c>
      <c r="S509" s="153"/>
      <c r="T509" s="155">
        <f>SUM(T510:T514)</f>
        <v>0</v>
      </c>
      <c r="AR509" s="149" t="s">
        <v>156</v>
      </c>
      <c r="AT509" s="156" t="s">
        <v>72</v>
      </c>
      <c r="AU509" s="156" t="s">
        <v>73</v>
      </c>
      <c r="AY509" s="149" t="s">
        <v>149</v>
      </c>
      <c r="BK509" s="157">
        <f>SUM(BK510:BK514)</f>
        <v>0</v>
      </c>
    </row>
    <row r="510" spans="2:65" s="1" customFormat="1" ht="16.5" customHeight="1">
      <c r="B510" s="160"/>
      <c r="C510" s="161" t="s">
        <v>650</v>
      </c>
      <c r="D510" s="161" t="s">
        <v>151</v>
      </c>
      <c r="E510" s="162" t="s">
        <v>1395</v>
      </c>
      <c r="F510" s="163" t="s">
        <v>1396</v>
      </c>
      <c r="G510" s="164" t="s">
        <v>1397</v>
      </c>
      <c r="H510" s="165">
        <v>1</v>
      </c>
      <c r="I510" s="166"/>
      <c r="J510" s="166">
        <f>ROUND(I510*H510,2)</f>
        <v>0</v>
      </c>
      <c r="K510" s="163" t="s">
        <v>5</v>
      </c>
      <c r="L510" s="39"/>
      <c r="M510" s="167" t="s">
        <v>5</v>
      </c>
      <c r="N510" s="168" t="s">
        <v>44</v>
      </c>
      <c r="O510" s="169">
        <v>0</v>
      </c>
      <c r="P510" s="169">
        <f>O510*H510</f>
        <v>0</v>
      </c>
      <c r="Q510" s="169">
        <v>0</v>
      </c>
      <c r="R510" s="169">
        <f>Q510*H510</f>
        <v>0</v>
      </c>
      <c r="S510" s="169">
        <v>0</v>
      </c>
      <c r="T510" s="170">
        <f>S510*H510</f>
        <v>0</v>
      </c>
      <c r="AR510" s="25" t="s">
        <v>1398</v>
      </c>
      <c r="AT510" s="25" t="s">
        <v>151</v>
      </c>
      <c r="AU510" s="25" t="s">
        <v>80</v>
      </c>
      <c r="AY510" s="25" t="s">
        <v>149</v>
      </c>
      <c r="BE510" s="171">
        <f>IF(N510="základní",J510,0)</f>
        <v>0</v>
      </c>
      <c r="BF510" s="171">
        <f>IF(N510="snížená",J510,0)</f>
        <v>0</v>
      </c>
      <c r="BG510" s="171">
        <f>IF(N510="zákl. přenesená",J510,0)</f>
        <v>0</v>
      </c>
      <c r="BH510" s="171">
        <f>IF(N510="sníž. přenesená",J510,0)</f>
        <v>0</v>
      </c>
      <c r="BI510" s="171">
        <f>IF(N510="nulová",J510,0)</f>
        <v>0</v>
      </c>
      <c r="BJ510" s="25" t="s">
        <v>80</v>
      </c>
      <c r="BK510" s="171">
        <f>ROUND(I510*H510,2)</f>
        <v>0</v>
      </c>
      <c r="BL510" s="25" t="s">
        <v>1398</v>
      </c>
      <c r="BM510" s="25" t="s">
        <v>1399</v>
      </c>
    </row>
    <row r="511" spans="2:65" s="13" customFormat="1">
      <c r="B511" s="182"/>
      <c r="D511" s="173" t="s">
        <v>173</v>
      </c>
      <c r="E511" s="183" t="s">
        <v>5</v>
      </c>
      <c r="F511" s="184" t="s">
        <v>1400</v>
      </c>
      <c r="H511" s="183" t="s">
        <v>5</v>
      </c>
      <c r="L511" s="182"/>
      <c r="M511" s="185"/>
      <c r="N511" s="186"/>
      <c r="O511" s="186"/>
      <c r="P511" s="186"/>
      <c r="Q511" s="186"/>
      <c r="R511" s="186"/>
      <c r="S511" s="186"/>
      <c r="T511" s="187"/>
      <c r="AT511" s="183" t="s">
        <v>173</v>
      </c>
      <c r="AU511" s="183" t="s">
        <v>80</v>
      </c>
      <c r="AV511" s="13" t="s">
        <v>80</v>
      </c>
      <c r="AW511" s="13" t="s">
        <v>36</v>
      </c>
      <c r="AX511" s="13" t="s">
        <v>73</v>
      </c>
      <c r="AY511" s="183" t="s">
        <v>149</v>
      </c>
    </row>
    <row r="512" spans="2:65" s="13" customFormat="1">
      <c r="B512" s="182"/>
      <c r="D512" s="173" t="s">
        <v>173</v>
      </c>
      <c r="E512" s="183" t="s">
        <v>5</v>
      </c>
      <c r="F512" s="184" t="s">
        <v>1401</v>
      </c>
      <c r="H512" s="183" t="s">
        <v>5</v>
      </c>
      <c r="L512" s="182"/>
      <c r="M512" s="185"/>
      <c r="N512" s="186"/>
      <c r="O512" s="186"/>
      <c r="P512" s="186"/>
      <c r="Q512" s="186"/>
      <c r="R512" s="186"/>
      <c r="S512" s="186"/>
      <c r="T512" s="187"/>
      <c r="AT512" s="183" t="s">
        <v>173</v>
      </c>
      <c r="AU512" s="183" t="s">
        <v>80</v>
      </c>
      <c r="AV512" s="13" t="s">
        <v>80</v>
      </c>
      <c r="AW512" s="13" t="s">
        <v>36</v>
      </c>
      <c r="AX512" s="13" t="s">
        <v>73</v>
      </c>
      <c r="AY512" s="183" t="s">
        <v>149</v>
      </c>
    </row>
    <row r="513" spans="2:51" s="13" customFormat="1">
      <c r="B513" s="182"/>
      <c r="D513" s="173" t="s">
        <v>173</v>
      </c>
      <c r="E513" s="183" t="s">
        <v>5</v>
      </c>
      <c r="F513" s="184" t="s">
        <v>1402</v>
      </c>
      <c r="H513" s="183" t="s">
        <v>5</v>
      </c>
      <c r="L513" s="182"/>
      <c r="M513" s="185"/>
      <c r="N513" s="186"/>
      <c r="O513" s="186"/>
      <c r="P513" s="186"/>
      <c r="Q513" s="186"/>
      <c r="R513" s="186"/>
      <c r="S513" s="186"/>
      <c r="T513" s="187"/>
      <c r="AT513" s="183" t="s">
        <v>173</v>
      </c>
      <c r="AU513" s="183" t="s">
        <v>80</v>
      </c>
      <c r="AV513" s="13" t="s">
        <v>80</v>
      </c>
      <c r="AW513" s="13" t="s">
        <v>36</v>
      </c>
      <c r="AX513" s="13" t="s">
        <v>73</v>
      </c>
      <c r="AY513" s="183" t="s">
        <v>149</v>
      </c>
    </row>
    <row r="514" spans="2:51" s="12" customFormat="1">
      <c r="B514" s="172"/>
      <c r="D514" s="173" t="s">
        <v>173</v>
      </c>
      <c r="E514" s="174" t="s">
        <v>5</v>
      </c>
      <c r="F514" s="175" t="s">
        <v>80</v>
      </c>
      <c r="H514" s="176">
        <v>1</v>
      </c>
      <c r="L514" s="172"/>
      <c r="M514" s="214"/>
      <c r="N514" s="215"/>
      <c r="O514" s="215"/>
      <c r="P514" s="215"/>
      <c r="Q514" s="215"/>
      <c r="R514" s="215"/>
      <c r="S514" s="215"/>
      <c r="T514" s="216"/>
      <c r="AT514" s="174" t="s">
        <v>173</v>
      </c>
      <c r="AU514" s="174" t="s">
        <v>80</v>
      </c>
      <c r="AV514" s="12" t="s">
        <v>82</v>
      </c>
      <c r="AW514" s="12" t="s">
        <v>36</v>
      </c>
      <c r="AX514" s="12" t="s">
        <v>80</v>
      </c>
      <c r="AY514" s="174" t="s">
        <v>149</v>
      </c>
    </row>
    <row r="515" spans="2:51" s="1" customFormat="1" ht="6.95" customHeight="1">
      <c r="B515" s="54"/>
      <c r="C515" s="55"/>
      <c r="D515" s="55"/>
      <c r="E515" s="55"/>
      <c r="F515" s="55"/>
      <c r="G515" s="55"/>
      <c r="H515" s="55"/>
      <c r="I515" s="55"/>
      <c r="J515" s="55"/>
      <c r="K515" s="55"/>
      <c r="L515" s="39"/>
    </row>
  </sheetData>
  <autoFilter ref="C92:K514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85"/>
  <sheetViews>
    <sheetView showGridLines="0" workbookViewId="0">
      <pane ySplit="1" topLeftCell="A468" activePane="bottomLeft" state="frozen"/>
      <selection pane="bottomLeft" activeCell="I96" sqref="I96:I4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99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1403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ROUND(J93,2)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ROUND(SUM(BE93:BE484), 2)</f>
        <v>0</v>
      </c>
      <c r="G32" s="40"/>
      <c r="H32" s="40"/>
      <c r="I32" s="115">
        <v>0.21</v>
      </c>
      <c r="J32" s="114">
        <f>ROUND(ROUND((SUM(BE93:BE484)),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ROUND(SUM(BF93:BF484), 2)</f>
        <v>0</v>
      </c>
      <c r="G33" s="40"/>
      <c r="H33" s="40"/>
      <c r="I33" s="115">
        <v>0.15</v>
      </c>
      <c r="J33" s="114">
        <f>ROUND(ROUND((SUM(BF93:BF484)),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ROUND(SUM(BG93:BG484),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ROUND(SUM(BH93:BH484),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ROUND(SUM(BI93:BI484),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07 - Stoka A-3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J93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J94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J95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J315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J326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J328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J345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J402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J436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J449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J477</f>
        <v>0</v>
      </c>
      <c r="K70" s="138"/>
    </row>
    <row r="71" spans="2:12" s="8" customFormat="1" ht="24.95" customHeight="1">
      <c r="B71" s="127"/>
      <c r="C71" s="128"/>
      <c r="D71" s="129" t="s">
        <v>1214</v>
      </c>
      <c r="E71" s="130"/>
      <c r="F71" s="130"/>
      <c r="G71" s="130"/>
      <c r="H71" s="130"/>
      <c r="I71" s="130"/>
      <c r="J71" s="131">
        <f>J479</f>
        <v>0</v>
      </c>
      <c r="K71" s="132"/>
    </row>
    <row r="72" spans="2:12" s="1" customFormat="1" ht="21.75" customHeight="1">
      <c r="B72" s="39"/>
      <c r="C72" s="40"/>
      <c r="D72" s="40"/>
      <c r="E72" s="40"/>
      <c r="F72" s="40"/>
      <c r="G72" s="40"/>
      <c r="H72" s="40"/>
      <c r="I72" s="40"/>
      <c r="J72" s="40"/>
      <c r="K72" s="43"/>
    </row>
    <row r="73" spans="2:12" s="1" customFormat="1" ht="6.95" customHeight="1">
      <c r="B73" s="54"/>
      <c r="C73" s="55"/>
      <c r="D73" s="55"/>
      <c r="E73" s="55"/>
      <c r="F73" s="55"/>
      <c r="G73" s="55"/>
      <c r="H73" s="55"/>
      <c r="I73" s="55"/>
      <c r="J73" s="55"/>
      <c r="K73" s="56"/>
    </row>
    <row r="77" spans="2:12" s="1" customFormat="1" ht="6.95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39"/>
    </row>
    <row r="78" spans="2:12" s="1" customFormat="1" ht="36.950000000000003" customHeight="1">
      <c r="B78" s="39"/>
      <c r="C78" s="59" t="s">
        <v>133</v>
      </c>
      <c r="L78" s="39"/>
    </row>
    <row r="79" spans="2:12" s="1" customFormat="1" ht="6.95" customHeight="1">
      <c r="B79" s="39"/>
      <c r="L79" s="39"/>
    </row>
    <row r="80" spans="2:12" s="1" customFormat="1" ht="14.45" customHeight="1">
      <c r="B80" s="39"/>
      <c r="C80" s="61" t="s">
        <v>17</v>
      </c>
      <c r="L80" s="39"/>
    </row>
    <row r="81" spans="2:65" s="1" customFormat="1" ht="16.5" customHeight="1">
      <c r="B81" s="39"/>
      <c r="E81" s="338" t="str">
        <f>E7</f>
        <v>Kanalizace Opočínek - gravitační kanalizace - I. část</v>
      </c>
      <c r="F81" s="339"/>
      <c r="G81" s="339"/>
      <c r="H81" s="339"/>
      <c r="L81" s="39"/>
    </row>
    <row r="82" spans="2:65" ht="15">
      <c r="B82" s="29"/>
      <c r="C82" s="61" t="s">
        <v>114</v>
      </c>
      <c r="L82" s="29"/>
    </row>
    <row r="83" spans="2:65" s="1" customFormat="1" ht="16.5" customHeight="1">
      <c r="B83" s="39"/>
      <c r="E83" s="338" t="s">
        <v>115</v>
      </c>
      <c r="F83" s="332"/>
      <c r="G83" s="332"/>
      <c r="H83" s="332"/>
      <c r="L83" s="39"/>
    </row>
    <row r="84" spans="2:65" s="1" customFormat="1" ht="14.45" customHeight="1">
      <c r="B84" s="39"/>
      <c r="C84" s="61" t="s">
        <v>116</v>
      </c>
      <c r="L84" s="39"/>
    </row>
    <row r="85" spans="2:65" s="1" customFormat="1" ht="17.25" customHeight="1">
      <c r="B85" s="39"/>
      <c r="E85" s="328" t="str">
        <f>E11</f>
        <v>07 - Stoka A-3</v>
      </c>
      <c r="F85" s="332"/>
      <c r="G85" s="332"/>
      <c r="H85" s="332"/>
      <c r="L85" s="39"/>
    </row>
    <row r="86" spans="2:65" s="1" customFormat="1" ht="6.95" customHeight="1">
      <c r="B86" s="39"/>
      <c r="L86" s="39"/>
    </row>
    <row r="87" spans="2:65" s="1" customFormat="1" ht="18" customHeight="1">
      <c r="B87" s="39"/>
      <c r="C87" s="61" t="s">
        <v>20</v>
      </c>
      <c r="F87" s="139" t="str">
        <f>F14</f>
        <v>Opočínek</v>
      </c>
      <c r="I87" s="61" t="s">
        <v>22</v>
      </c>
      <c r="J87" s="65" t="str">
        <f>IF(J14="","",J14)</f>
        <v>17. 1. 2019</v>
      </c>
      <c r="L87" s="39"/>
    </row>
    <row r="88" spans="2:65" s="1" customFormat="1" ht="6.95" customHeight="1">
      <c r="B88" s="39"/>
      <c r="L88" s="39"/>
    </row>
    <row r="89" spans="2:65" s="1" customFormat="1" ht="15">
      <c r="B89" s="39"/>
      <c r="C89" s="61" t="s">
        <v>24</v>
      </c>
      <c r="F89" s="139" t="str">
        <f>E17</f>
        <v>Vodovody a kanalizace Pardubice, a.s.</v>
      </c>
      <c r="I89" s="61" t="s">
        <v>32</v>
      </c>
      <c r="J89" s="139" t="str">
        <f>E23</f>
        <v>Multiaqua s.r.o.</v>
      </c>
      <c r="L89" s="39"/>
    </row>
    <row r="90" spans="2:65" s="1" customFormat="1" ht="14.45" customHeight="1">
      <c r="B90" s="39"/>
      <c r="C90" s="61" t="s">
        <v>30</v>
      </c>
      <c r="F90" s="139" t="str">
        <f>IF(E20="","",E20)</f>
        <v>Dle výběrového řízení</v>
      </c>
      <c r="L90" s="39"/>
    </row>
    <row r="91" spans="2:65" s="1" customFormat="1" ht="10.35" customHeight="1">
      <c r="B91" s="39"/>
      <c r="L91" s="39"/>
    </row>
    <row r="92" spans="2:65" s="10" customFormat="1" ht="29.25" customHeight="1">
      <c r="B92" s="140"/>
      <c r="C92" s="141" t="s">
        <v>134</v>
      </c>
      <c r="D92" s="142" t="s">
        <v>58</v>
      </c>
      <c r="E92" s="142" t="s">
        <v>54</v>
      </c>
      <c r="F92" s="142" t="s">
        <v>135</v>
      </c>
      <c r="G92" s="142" t="s">
        <v>136</v>
      </c>
      <c r="H92" s="142" t="s">
        <v>137</v>
      </c>
      <c r="I92" s="142" t="s">
        <v>138</v>
      </c>
      <c r="J92" s="142" t="s">
        <v>120</v>
      </c>
      <c r="K92" s="143" t="s">
        <v>139</v>
      </c>
      <c r="L92" s="140"/>
      <c r="M92" s="71" t="s">
        <v>140</v>
      </c>
      <c r="N92" s="72" t="s">
        <v>43</v>
      </c>
      <c r="O92" s="72" t="s">
        <v>141</v>
      </c>
      <c r="P92" s="72" t="s">
        <v>142</v>
      </c>
      <c r="Q92" s="72" t="s">
        <v>143</v>
      </c>
      <c r="R92" s="72" t="s">
        <v>144</v>
      </c>
      <c r="S92" s="72" t="s">
        <v>145</v>
      </c>
      <c r="T92" s="73" t="s">
        <v>146</v>
      </c>
    </row>
    <row r="93" spans="2:65" s="1" customFormat="1" ht="29.25" customHeight="1">
      <c r="B93" s="39"/>
      <c r="C93" s="75" t="s">
        <v>121</v>
      </c>
      <c r="J93" s="144">
        <f>BK93</f>
        <v>0</v>
      </c>
      <c r="L93" s="39"/>
      <c r="M93" s="74"/>
      <c r="N93" s="66"/>
      <c r="O93" s="66"/>
      <c r="P93" s="145">
        <f>P94+P479</f>
        <v>706.53807200000006</v>
      </c>
      <c r="Q93" s="66"/>
      <c r="R93" s="145">
        <f>R94+R479</f>
        <v>151.14410105000002</v>
      </c>
      <c r="S93" s="66"/>
      <c r="T93" s="146">
        <f>T94+T479</f>
        <v>13.236050000000001</v>
      </c>
      <c r="AT93" s="25" t="s">
        <v>72</v>
      </c>
      <c r="AU93" s="25" t="s">
        <v>122</v>
      </c>
      <c r="BK93" s="147">
        <f>BK94+BK479</f>
        <v>0</v>
      </c>
    </row>
    <row r="94" spans="2:65" s="11" customFormat="1" ht="37.35" customHeight="1">
      <c r="B94" s="148"/>
      <c r="D94" s="149" t="s">
        <v>72</v>
      </c>
      <c r="E94" s="150" t="s">
        <v>147</v>
      </c>
      <c r="F94" s="150" t="s">
        <v>148</v>
      </c>
      <c r="J94" s="151">
        <f>BK94</f>
        <v>0</v>
      </c>
      <c r="L94" s="148"/>
      <c r="M94" s="152"/>
      <c r="N94" s="153"/>
      <c r="O94" s="153"/>
      <c r="P94" s="154">
        <f>P95+P315+P326+P328+P345+P402+P436+P449+P477</f>
        <v>706.53807200000006</v>
      </c>
      <c r="Q94" s="153"/>
      <c r="R94" s="154">
        <f>R95+R315+R326+R328+R345+R402+R436+R449+R477</f>
        <v>151.14410105000002</v>
      </c>
      <c r="S94" s="153"/>
      <c r="T94" s="155">
        <f>T95+T315+T326+T328+T345+T402+T436+T449+T477</f>
        <v>13.236050000000001</v>
      </c>
      <c r="AR94" s="149" t="s">
        <v>80</v>
      </c>
      <c r="AT94" s="156" t="s">
        <v>72</v>
      </c>
      <c r="AU94" s="156" t="s">
        <v>73</v>
      </c>
      <c r="AY94" s="149" t="s">
        <v>149</v>
      </c>
      <c r="BK94" s="157">
        <f>BK95+BK315+BK326+BK328+BK345+BK402+BK436+BK449+BK477</f>
        <v>0</v>
      </c>
    </row>
    <row r="95" spans="2:65" s="11" customFormat="1" ht="19.899999999999999" customHeight="1">
      <c r="B95" s="148"/>
      <c r="D95" s="149" t="s">
        <v>72</v>
      </c>
      <c r="E95" s="158" t="s">
        <v>80</v>
      </c>
      <c r="F95" s="158" t="s">
        <v>150</v>
      </c>
      <c r="J95" s="159">
        <f>BK95</f>
        <v>0</v>
      </c>
      <c r="L95" s="148"/>
      <c r="M95" s="152"/>
      <c r="N95" s="153"/>
      <c r="O95" s="153"/>
      <c r="P95" s="154">
        <f>SUM(P96:P314)</f>
        <v>400.55190500000003</v>
      </c>
      <c r="Q95" s="153"/>
      <c r="R95" s="154">
        <f>SUM(R96:R314)</f>
        <v>142.35121816</v>
      </c>
      <c r="S95" s="153"/>
      <c r="T95" s="155">
        <f>SUM(T96:T314)</f>
        <v>13.236050000000001</v>
      </c>
      <c r="AR95" s="149" t="s">
        <v>80</v>
      </c>
      <c r="AT95" s="156" t="s">
        <v>72</v>
      </c>
      <c r="AU95" s="156" t="s">
        <v>80</v>
      </c>
      <c r="AY95" s="149" t="s">
        <v>149</v>
      </c>
      <c r="BK95" s="157">
        <f>SUM(BK96:BK314)</f>
        <v>0</v>
      </c>
    </row>
    <row r="96" spans="2:65" s="1" customFormat="1" ht="51" customHeight="1">
      <c r="B96" s="160"/>
      <c r="C96" s="161" t="s">
        <v>80</v>
      </c>
      <c r="D96" s="161" t="s">
        <v>151</v>
      </c>
      <c r="E96" s="162" t="s">
        <v>183</v>
      </c>
      <c r="F96" s="163" t="s">
        <v>184</v>
      </c>
      <c r="G96" s="164" t="s">
        <v>171</v>
      </c>
      <c r="H96" s="165">
        <v>1.87</v>
      </c>
      <c r="I96" s="166"/>
      <c r="J96" s="166">
        <f>ROUND(I96*H96,2)</f>
        <v>0</v>
      </c>
      <c r="K96" s="163" t="s">
        <v>5</v>
      </c>
      <c r="L96" s="39"/>
      <c r="M96" s="167" t="s">
        <v>5</v>
      </c>
      <c r="N96" s="168" t="s">
        <v>44</v>
      </c>
      <c r="O96" s="169">
        <v>0.11899999999999999</v>
      </c>
      <c r="P96" s="169">
        <f>O96*H96</f>
        <v>0.22253000000000001</v>
      </c>
      <c r="Q96" s="169">
        <v>0</v>
      </c>
      <c r="R96" s="169">
        <f>Q96*H96</f>
        <v>0</v>
      </c>
      <c r="S96" s="169">
        <v>0.44</v>
      </c>
      <c r="T96" s="170">
        <f>S96*H96</f>
        <v>0.82280000000000009</v>
      </c>
      <c r="AR96" s="25" t="s">
        <v>156</v>
      </c>
      <c r="AT96" s="25" t="s">
        <v>151</v>
      </c>
      <c r="AU96" s="25" t="s">
        <v>82</v>
      </c>
      <c r="AY96" s="25" t="s">
        <v>149</v>
      </c>
      <c r="BE96" s="171">
        <f>IF(N96="základní",J96,0)</f>
        <v>0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25" t="s">
        <v>80</v>
      </c>
      <c r="BK96" s="171">
        <f>ROUND(I96*H96,2)</f>
        <v>0</v>
      </c>
      <c r="BL96" s="25" t="s">
        <v>156</v>
      </c>
      <c r="BM96" s="25" t="s">
        <v>1404</v>
      </c>
    </row>
    <row r="97" spans="2:65" s="1" customFormat="1" ht="27">
      <c r="B97" s="39"/>
      <c r="D97" s="173" t="s">
        <v>179</v>
      </c>
      <c r="F97" s="180" t="s">
        <v>186</v>
      </c>
      <c r="L97" s="39"/>
      <c r="M97" s="181"/>
      <c r="N97" s="40"/>
      <c r="O97" s="40"/>
      <c r="P97" s="40"/>
      <c r="Q97" s="40"/>
      <c r="R97" s="40"/>
      <c r="S97" s="40"/>
      <c r="T97" s="68"/>
      <c r="AT97" s="25" t="s">
        <v>179</v>
      </c>
      <c r="AU97" s="25" t="s">
        <v>82</v>
      </c>
    </row>
    <row r="98" spans="2:65" s="13" customFormat="1">
      <c r="B98" s="182"/>
      <c r="D98" s="173" t="s">
        <v>173</v>
      </c>
      <c r="E98" s="183" t="s">
        <v>5</v>
      </c>
      <c r="F98" s="184" t="s">
        <v>187</v>
      </c>
      <c r="H98" s="183" t="s">
        <v>5</v>
      </c>
      <c r="L98" s="182"/>
      <c r="M98" s="185"/>
      <c r="N98" s="186"/>
      <c r="O98" s="186"/>
      <c r="P98" s="186"/>
      <c r="Q98" s="186"/>
      <c r="R98" s="186"/>
      <c r="S98" s="186"/>
      <c r="T98" s="187"/>
      <c r="AT98" s="183" t="s">
        <v>173</v>
      </c>
      <c r="AU98" s="183" t="s">
        <v>82</v>
      </c>
      <c r="AV98" s="13" t="s">
        <v>80</v>
      </c>
      <c r="AW98" s="13" t="s">
        <v>36</v>
      </c>
      <c r="AX98" s="13" t="s">
        <v>73</v>
      </c>
      <c r="AY98" s="183" t="s">
        <v>149</v>
      </c>
    </row>
    <row r="99" spans="2:65" s="13" customFormat="1">
      <c r="B99" s="182"/>
      <c r="D99" s="173" t="s">
        <v>173</v>
      </c>
      <c r="E99" s="183" t="s">
        <v>5</v>
      </c>
      <c r="F99" s="184" t="s">
        <v>188</v>
      </c>
      <c r="H99" s="183" t="s">
        <v>5</v>
      </c>
      <c r="L99" s="182"/>
      <c r="M99" s="185"/>
      <c r="N99" s="186"/>
      <c r="O99" s="186"/>
      <c r="P99" s="186"/>
      <c r="Q99" s="186"/>
      <c r="R99" s="186"/>
      <c r="S99" s="186"/>
      <c r="T99" s="187"/>
      <c r="AT99" s="183" t="s">
        <v>173</v>
      </c>
      <c r="AU99" s="183" t="s">
        <v>82</v>
      </c>
      <c r="AV99" s="13" t="s">
        <v>80</v>
      </c>
      <c r="AW99" s="13" t="s">
        <v>36</v>
      </c>
      <c r="AX99" s="13" t="s">
        <v>73</v>
      </c>
      <c r="AY99" s="183" t="s">
        <v>149</v>
      </c>
    </row>
    <row r="100" spans="2:65" s="13" customFormat="1">
      <c r="B100" s="182"/>
      <c r="D100" s="173" t="s">
        <v>173</v>
      </c>
      <c r="E100" s="183" t="s">
        <v>5</v>
      </c>
      <c r="F100" s="184" t="s">
        <v>189</v>
      </c>
      <c r="H100" s="183" t="s">
        <v>5</v>
      </c>
      <c r="L100" s="182"/>
      <c r="M100" s="185"/>
      <c r="N100" s="186"/>
      <c r="O100" s="186"/>
      <c r="P100" s="186"/>
      <c r="Q100" s="186"/>
      <c r="R100" s="186"/>
      <c r="S100" s="186"/>
      <c r="T100" s="187"/>
      <c r="AT100" s="183" t="s">
        <v>173</v>
      </c>
      <c r="AU100" s="183" t="s">
        <v>82</v>
      </c>
      <c r="AV100" s="13" t="s">
        <v>80</v>
      </c>
      <c r="AW100" s="13" t="s">
        <v>36</v>
      </c>
      <c r="AX100" s="13" t="s">
        <v>73</v>
      </c>
      <c r="AY100" s="183" t="s">
        <v>149</v>
      </c>
    </row>
    <row r="101" spans="2:65" s="13" customFormat="1">
      <c r="B101" s="182"/>
      <c r="D101" s="173" t="s">
        <v>173</v>
      </c>
      <c r="E101" s="183" t="s">
        <v>5</v>
      </c>
      <c r="F101" s="184" t="s">
        <v>190</v>
      </c>
      <c r="H101" s="183" t="s">
        <v>5</v>
      </c>
      <c r="L101" s="182"/>
      <c r="M101" s="185"/>
      <c r="N101" s="186"/>
      <c r="O101" s="186"/>
      <c r="P101" s="186"/>
      <c r="Q101" s="186"/>
      <c r="R101" s="186"/>
      <c r="S101" s="186"/>
      <c r="T101" s="187"/>
      <c r="AT101" s="183" t="s">
        <v>173</v>
      </c>
      <c r="AU101" s="183" t="s">
        <v>82</v>
      </c>
      <c r="AV101" s="13" t="s">
        <v>80</v>
      </c>
      <c r="AW101" s="13" t="s">
        <v>36</v>
      </c>
      <c r="AX101" s="13" t="s">
        <v>73</v>
      </c>
      <c r="AY101" s="183" t="s">
        <v>149</v>
      </c>
    </row>
    <row r="102" spans="2:65" s="12" customFormat="1">
      <c r="B102" s="172"/>
      <c r="D102" s="173" t="s">
        <v>173</v>
      </c>
      <c r="E102" s="174" t="s">
        <v>5</v>
      </c>
      <c r="F102" s="175" t="s">
        <v>1405</v>
      </c>
      <c r="H102" s="176">
        <v>1.87</v>
      </c>
      <c r="L102" s="172"/>
      <c r="M102" s="177"/>
      <c r="N102" s="178"/>
      <c r="O102" s="178"/>
      <c r="P102" s="178"/>
      <c r="Q102" s="178"/>
      <c r="R102" s="178"/>
      <c r="S102" s="178"/>
      <c r="T102" s="179"/>
      <c r="AT102" s="174" t="s">
        <v>173</v>
      </c>
      <c r="AU102" s="174" t="s">
        <v>82</v>
      </c>
      <c r="AV102" s="12" t="s">
        <v>82</v>
      </c>
      <c r="AW102" s="12" t="s">
        <v>36</v>
      </c>
      <c r="AX102" s="12" t="s">
        <v>80</v>
      </c>
      <c r="AY102" s="174" t="s">
        <v>149</v>
      </c>
    </row>
    <row r="103" spans="2:65" s="1" customFormat="1" ht="38.25" customHeight="1">
      <c r="B103" s="160"/>
      <c r="C103" s="161" t="s">
        <v>82</v>
      </c>
      <c r="D103" s="161" t="s">
        <v>151</v>
      </c>
      <c r="E103" s="162" t="s">
        <v>196</v>
      </c>
      <c r="F103" s="163" t="s">
        <v>197</v>
      </c>
      <c r="G103" s="164" t="s">
        <v>171</v>
      </c>
      <c r="H103" s="165">
        <v>20.239999999999998</v>
      </c>
      <c r="I103" s="166"/>
      <c r="J103" s="166">
        <f>ROUND(I103*H103,2)</f>
        <v>0</v>
      </c>
      <c r="K103" s="163" t="s">
        <v>155</v>
      </c>
      <c r="L103" s="39"/>
      <c r="M103" s="167" t="s">
        <v>5</v>
      </c>
      <c r="N103" s="168" t="s">
        <v>44</v>
      </c>
      <c r="O103" s="169">
        <v>0.14399999999999999</v>
      </c>
      <c r="P103" s="169">
        <f>O103*H103</f>
        <v>2.9145599999999994</v>
      </c>
      <c r="Q103" s="169">
        <v>0</v>
      </c>
      <c r="R103" s="169">
        <f>Q103*H103</f>
        <v>0</v>
      </c>
      <c r="S103" s="169">
        <v>0.57999999999999996</v>
      </c>
      <c r="T103" s="170">
        <f>S103*H103</f>
        <v>11.739199999999999</v>
      </c>
      <c r="AR103" s="25" t="s">
        <v>156</v>
      </c>
      <c r="AT103" s="25" t="s">
        <v>151</v>
      </c>
      <c r="AU103" s="25" t="s">
        <v>82</v>
      </c>
      <c r="AY103" s="25" t="s">
        <v>149</v>
      </c>
      <c r="BE103" s="171">
        <f>IF(N103="základní",J103,0)</f>
        <v>0</v>
      </c>
      <c r="BF103" s="171">
        <f>IF(N103="snížená",J103,0)</f>
        <v>0</v>
      </c>
      <c r="BG103" s="171">
        <f>IF(N103="zákl. přenesená",J103,0)</f>
        <v>0</v>
      </c>
      <c r="BH103" s="171">
        <f>IF(N103="sníž. přenesená",J103,0)</f>
        <v>0</v>
      </c>
      <c r="BI103" s="171">
        <f>IF(N103="nulová",J103,0)</f>
        <v>0</v>
      </c>
      <c r="BJ103" s="25" t="s">
        <v>80</v>
      </c>
      <c r="BK103" s="171">
        <f>ROUND(I103*H103,2)</f>
        <v>0</v>
      </c>
      <c r="BL103" s="25" t="s">
        <v>156</v>
      </c>
      <c r="BM103" s="25" t="s">
        <v>1406</v>
      </c>
    </row>
    <row r="104" spans="2:65" s="1" customFormat="1" ht="27">
      <c r="B104" s="39"/>
      <c r="D104" s="173" t="s">
        <v>179</v>
      </c>
      <c r="F104" s="180" t="s">
        <v>199</v>
      </c>
      <c r="L104" s="39"/>
      <c r="M104" s="181"/>
      <c r="N104" s="40"/>
      <c r="O104" s="40"/>
      <c r="P104" s="40"/>
      <c r="Q104" s="40"/>
      <c r="R104" s="40"/>
      <c r="S104" s="40"/>
      <c r="T104" s="68"/>
      <c r="AT104" s="25" t="s">
        <v>179</v>
      </c>
      <c r="AU104" s="25" t="s">
        <v>82</v>
      </c>
    </row>
    <row r="105" spans="2:65" s="13" customFormat="1">
      <c r="B105" s="182"/>
      <c r="D105" s="173" t="s">
        <v>173</v>
      </c>
      <c r="E105" s="183" t="s">
        <v>5</v>
      </c>
      <c r="F105" s="184" t="s">
        <v>187</v>
      </c>
      <c r="H105" s="183" t="s">
        <v>5</v>
      </c>
      <c r="L105" s="182"/>
      <c r="M105" s="185"/>
      <c r="N105" s="186"/>
      <c r="O105" s="186"/>
      <c r="P105" s="186"/>
      <c r="Q105" s="186"/>
      <c r="R105" s="186"/>
      <c r="S105" s="186"/>
      <c r="T105" s="187"/>
      <c r="AT105" s="183" t="s">
        <v>173</v>
      </c>
      <c r="AU105" s="183" t="s">
        <v>82</v>
      </c>
      <c r="AV105" s="13" t="s">
        <v>80</v>
      </c>
      <c r="AW105" s="13" t="s">
        <v>36</v>
      </c>
      <c r="AX105" s="13" t="s">
        <v>73</v>
      </c>
      <c r="AY105" s="183" t="s">
        <v>149</v>
      </c>
    </row>
    <row r="106" spans="2:65" s="13" customFormat="1">
      <c r="B106" s="182"/>
      <c r="D106" s="173" t="s">
        <v>173</v>
      </c>
      <c r="E106" s="183" t="s">
        <v>5</v>
      </c>
      <c r="F106" s="184" t="s">
        <v>188</v>
      </c>
      <c r="H106" s="183" t="s">
        <v>5</v>
      </c>
      <c r="L106" s="182"/>
      <c r="M106" s="185"/>
      <c r="N106" s="186"/>
      <c r="O106" s="186"/>
      <c r="P106" s="186"/>
      <c r="Q106" s="186"/>
      <c r="R106" s="186"/>
      <c r="S106" s="186"/>
      <c r="T106" s="187"/>
      <c r="AT106" s="183" t="s">
        <v>173</v>
      </c>
      <c r="AU106" s="183" t="s">
        <v>82</v>
      </c>
      <c r="AV106" s="13" t="s">
        <v>80</v>
      </c>
      <c r="AW106" s="13" t="s">
        <v>36</v>
      </c>
      <c r="AX106" s="13" t="s">
        <v>73</v>
      </c>
      <c r="AY106" s="183" t="s">
        <v>149</v>
      </c>
    </row>
    <row r="107" spans="2:65" s="13" customFormat="1">
      <c r="B107" s="182"/>
      <c r="D107" s="173" t="s">
        <v>173</v>
      </c>
      <c r="E107" s="183" t="s">
        <v>5</v>
      </c>
      <c r="F107" s="184" t="s">
        <v>200</v>
      </c>
      <c r="H107" s="183" t="s">
        <v>5</v>
      </c>
      <c r="L107" s="182"/>
      <c r="M107" s="185"/>
      <c r="N107" s="186"/>
      <c r="O107" s="186"/>
      <c r="P107" s="186"/>
      <c r="Q107" s="186"/>
      <c r="R107" s="186"/>
      <c r="S107" s="186"/>
      <c r="T107" s="187"/>
      <c r="AT107" s="183" t="s">
        <v>173</v>
      </c>
      <c r="AU107" s="183" t="s">
        <v>82</v>
      </c>
      <c r="AV107" s="13" t="s">
        <v>80</v>
      </c>
      <c r="AW107" s="13" t="s">
        <v>36</v>
      </c>
      <c r="AX107" s="13" t="s">
        <v>73</v>
      </c>
      <c r="AY107" s="183" t="s">
        <v>149</v>
      </c>
    </row>
    <row r="108" spans="2:65" s="12" customFormat="1">
      <c r="B108" s="172"/>
      <c r="D108" s="173" t="s">
        <v>173</v>
      </c>
      <c r="E108" s="174" t="s">
        <v>5</v>
      </c>
      <c r="F108" s="175" t="s">
        <v>1405</v>
      </c>
      <c r="H108" s="176">
        <v>1.87</v>
      </c>
      <c r="L108" s="172"/>
      <c r="M108" s="177"/>
      <c r="N108" s="178"/>
      <c r="O108" s="178"/>
      <c r="P108" s="178"/>
      <c r="Q108" s="178"/>
      <c r="R108" s="178"/>
      <c r="S108" s="178"/>
      <c r="T108" s="179"/>
      <c r="AT108" s="174" t="s">
        <v>173</v>
      </c>
      <c r="AU108" s="174" t="s">
        <v>82</v>
      </c>
      <c r="AV108" s="12" t="s">
        <v>82</v>
      </c>
      <c r="AW108" s="12" t="s">
        <v>36</v>
      </c>
      <c r="AX108" s="12" t="s">
        <v>73</v>
      </c>
      <c r="AY108" s="174" t="s">
        <v>149</v>
      </c>
    </row>
    <row r="109" spans="2:65" s="12" customFormat="1">
      <c r="B109" s="172"/>
      <c r="D109" s="173" t="s">
        <v>173</v>
      </c>
      <c r="E109" s="174" t="s">
        <v>5</v>
      </c>
      <c r="F109" s="175" t="s">
        <v>1407</v>
      </c>
      <c r="H109" s="176">
        <v>15.07</v>
      </c>
      <c r="L109" s="172"/>
      <c r="M109" s="177"/>
      <c r="N109" s="178"/>
      <c r="O109" s="178"/>
      <c r="P109" s="178"/>
      <c r="Q109" s="178"/>
      <c r="R109" s="178"/>
      <c r="S109" s="178"/>
      <c r="T109" s="179"/>
      <c r="AT109" s="174" t="s">
        <v>173</v>
      </c>
      <c r="AU109" s="174" t="s">
        <v>82</v>
      </c>
      <c r="AV109" s="12" t="s">
        <v>82</v>
      </c>
      <c r="AW109" s="12" t="s">
        <v>36</v>
      </c>
      <c r="AX109" s="12" t="s">
        <v>73</v>
      </c>
      <c r="AY109" s="174" t="s">
        <v>149</v>
      </c>
    </row>
    <row r="110" spans="2:65" s="13" customFormat="1">
      <c r="B110" s="182"/>
      <c r="D110" s="173" t="s">
        <v>173</v>
      </c>
      <c r="E110" s="183" t="s">
        <v>5</v>
      </c>
      <c r="F110" s="184" t="s">
        <v>192</v>
      </c>
      <c r="H110" s="183" t="s">
        <v>5</v>
      </c>
      <c r="L110" s="182"/>
      <c r="M110" s="185"/>
      <c r="N110" s="186"/>
      <c r="O110" s="186"/>
      <c r="P110" s="186"/>
      <c r="Q110" s="186"/>
      <c r="R110" s="186"/>
      <c r="S110" s="186"/>
      <c r="T110" s="187"/>
      <c r="AT110" s="183" t="s">
        <v>173</v>
      </c>
      <c r="AU110" s="183" t="s">
        <v>82</v>
      </c>
      <c r="AV110" s="13" t="s">
        <v>80</v>
      </c>
      <c r="AW110" s="13" t="s">
        <v>36</v>
      </c>
      <c r="AX110" s="13" t="s">
        <v>73</v>
      </c>
      <c r="AY110" s="183" t="s">
        <v>149</v>
      </c>
    </row>
    <row r="111" spans="2:65" s="12" customFormat="1">
      <c r="B111" s="172"/>
      <c r="D111" s="173" t="s">
        <v>173</v>
      </c>
      <c r="E111" s="174" t="s">
        <v>5</v>
      </c>
      <c r="F111" s="175" t="s">
        <v>1408</v>
      </c>
      <c r="H111" s="176">
        <v>3.3</v>
      </c>
      <c r="L111" s="172"/>
      <c r="M111" s="177"/>
      <c r="N111" s="178"/>
      <c r="O111" s="178"/>
      <c r="P111" s="178"/>
      <c r="Q111" s="178"/>
      <c r="R111" s="178"/>
      <c r="S111" s="178"/>
      <c r="T111" s="179"/>
      <c r="AT111" s="174" t="s">
        <v>173</v>
      </c>
      <c r="AU111" s="174" t="s">
        <v>82</v>
      </c>
      <c r="AV111" s="12" t="s">
        <v>82</v>
      </c>
      <c r="AW111" s="12" t="s">
        <v>36</v>
      </c>
      <c r="AX111" s="12" t="s">
        <v>73</v>
      </c>
      <c r="AY111" s="174" t="s">
        <v>149</v>
      </c>
    </row>
    <row r="112" spans="2:65" s="14" customFormat="1">
      <c r="B112" s="188"/>
      <c r="D112" s="173" t="s">
        <v>173</v>
      </c>
      <c r="E112" s="189" t="s">
        <v>5</v>
      </c>
      <c r="F112" s="190" t="s">
        <v>194</v>
      </c>
      <c r="H112" s="191">
        <v>20.239999999999998</v>
      </c>
      <c r="L112" s="188"/>
      <c r="M112" s="192"/>
      <c r="N112" s="193"/>
      <c r="O112" s="193"/>
      <c r="P112" s="193"/>
      <c r="Q112" s="193"/>
      <c r="R112" s="193"/>
      <c r="S112" s="193"/>
      <c r="T112" s="194"/>
      <c r="AT112" s="189" t="s">
        <v>173</v>
      </c>
      <c r="AU112" s="189" t="s">
        <v>82</v>
      </c>
      <c r="AV112" s="14" t="s">
        <v>156</v>
      </c>
      <c r="AW112" s="14" t="s">
        <v>36</v>
      </c>
      <c r="AX112" s="14" t="s">
        <v>80</v>
      </c>
      <c r="AY112" s="189" t="s">
        <v>149</v>
      </c>
    </row>
    <row r="113" spans="2:65" s="1" customFormat="1" ht="38.25" customHeight="1">
      <c r="B113" s="160"/>
      <c r="C113" s="161" t="s">
        <v>161</v>
      </c>
      <c r="D113" s="161" t="s">
        <v>151</v>
      </c>
      <c r="E113" s="162" t="s">
        <v>204</v>
      </c>
      <c r="F113" s="163" t="s">
        <v>205</v>
      </c>
      <c r="G113" s="164" t="s">
        <v>171</v>
      </c>
      <c r="H113" s="165">
        <v>1.87</v>
      </c>
      <c r="I113" s="166"/>
      <c r="J113" s="166">
        <f>ROUND(I113*H113,2)</f>
        <v>0</v>
      </c>
      <c r="K113" s="163" t="s">
        <v>155</v>
      </c>
      <c r="L113" s="39"/>
      <c r="M113" s="167" t="s">
        <v>5</v>
      </c>
      <c r="N113" s="168" t="s">
        <v>44</v>
      </c>
      <c r="O113" s="169">
        <v>7.8E-2</v>
      </c>
      <c r="P113" s="169">
        <f>O113*H113</f>
        <v>0.14586000000000002</v>
      </c>
      <c r="Q113" s="169">
        <v>0</v>
      </c>
      <c r="R113" s="169">
        <f>Q113*H113</f>
        <v>0</v>
      </c>
      <c r="S113" s="169">
        <v>0.22</v>
      </c>
      <c r="T113" s="170">
        <f>S113*H113</f>
        <v>0.41140000000000004</v>
      </c>
      <c r="AR113" s="25" t="s">
        <v>156</v>
      </c>
      <c r="AT113" s="25" t="s">
        <v>151</v>
      </c>
      <c r="AU113" s="25" t="s">
        <v>82</v>
      </c>
      <c r="AY113" s="25" t="s">
        <v>149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25" t="s">
        <v>80</v>
      </c>
      <c r="BK113" s="171">
        <f>ROUND(I113*H113,2)</f>
        <v>0</v>
      </c>
      <c r="BL113" s="25" t="s">
        <v>156</v>
      </c>
      <c r="BM113" s="25" t="s">
        <v>1409</v>
      </c>
    </row>
    <row r="114" spans="2:65" s="1" customFormat="1" ht="27">
      <c r="B114" s="39"/>
      <c r="D114" s="173" t="s">
        <v>179</v>
      </c>
      <c r="F114" s="180" t="s">
        <v>207</v>
      </c>
      <c r="L114" s="39"/>
      <c r="M114" s="181"/>
      <c r="N114" s="40"/>
      <c r="O114" s="40"/>
      <c r="P114" s="40"/>
      <c r="Q114" s="40"/>
      <c r="R114" s="40"/>
      <c r="S114" s="40"/>
      <c r="T114" s="68"/>
      <c r="AT114" s="25" t="s">
        <v>179</v>
      </c>
      <c r="AU114" s="25" t="s">
        <v>82</v>
      </c>
    </row>
    <row r="115" spans="2:65" s="13" customFormat="1">
      <c r="B115" s="182"/>
      <c r="D115" s="173" t="s">
        <v>173</v>
      </c>
      <c r="E115" s="183" t="s">
        <v>5</v>
      </c>
      <c r="F115" s="184" t="s">
        <v>208</v>
      </c>
      <c r="H115" s="183" t="s">
        <v>5</v>
      </c>
      <c r="L115" s="182"/>
      <c r="M115" s="185"/>
      <c r="N115" s="186"/>
      <c r="O115" s="186"/>
      <c r="P115" s="186"/>
      <c r="Q115" s="186"/>
      <c r="R115" s="186"/>
      <c r="S115" s="186"/>
      <c r="T115" s="187"/>
      <c r="AT115" s="183" t="s">
        <v>173</v>
      </c>
      <c r="AU115" s="183" t="s">
        <v>82</v>
      </c>
      <c r="AV115" s="13" t="s">
        <v>80</v>
      </c>
      <c r="AW115" s="13" t="s">
        <v>36</v>
      </c>
      <c r="AX115" s="13" t="s">
        <v>73</v>
      </c>
      <c r="AY115" s="183" t="s">
        <v>149</v>
      </c>
    </row>
    <row r="116" spans="2:65" s="13" customFormat="1">
      <c r="B116" s="182"/>
      <c r="D116" s="173" t="s">
        <v>173</v>
      </c>
      <c r="E116" s="183" t="s">
        <v>5</v>
      </c>
      <c r="F116" s="184" t="s">
        <v>188</v>
      </c>
      <c r="H116" s="183" t="s">
        <v>5</v>
      </c>
      <c r="L116" s="182"/>
      <c r="M116" s="185"/>
      <c r="N116" s="186"/>
      <c r="O116" s="186"/>
      <c r="P116" s="186"/>
      <c r="Q116" s="186"/>
      <c r="R116" s="186"/>
      <c r="S116" s="186"/>
      <c r="T116" s="187"/>
      <c r="AT116" s="183" t="s">
        <v>173</v>
      </c>
      <c r="AU116" s="183" t="s">
        <v>82</v>
      </c>
      <c r="AV116" s="13" t="s">
        <v>80</v>
      </c>
      <c r="AW116" s="13" t="s">
        <v>36</v>
      </c>
      <c r="AX116" s="13" t="s">
        <v>73</v>
      </c>
      <c r="AY116" s="183" t="s">
        <v>149</v>
      </c>
    </row>
    <row r="117" spans="2:65" s="13" customFormat="1">
      <c r="B117" s="182"/>
      <c r="D117" s="173" t="s">
        <v>173</v>
      </c>
      <c r="E117" s="183" t="s">
        <v>5</v>
      </c>
      <c r="F117" s="184" t="s">
        <v>200</v>
      </c>
      <c r="H117" s="183" t="s">
        <v>5</v>
      </c>
      <c r="L117" s="182"/>
      <c r="M117" s="185"/>
      <c r="N117" s="186"/>
      <c r="O117" s="186"/>
      <c r="P117" s="186"/>
      <c r="Q117" s="186"/>
      <c r="R117" s="186"/>
      <c r="S117" s="186"/>
      <c r="T117" s="187"/>
      <c r="AT117" s="183" t="s">
        <v>173</v>
      </c>
      <c r="AU117" s="183" t="s">
        <v>82</v>
      </c>
      <c r="AV117" s="13" t="s">
        <v>80</v>
      </c>
      <c r="AW117" s="13" t="s">
        <v>36</v>
      </c>
      <c r="AX117" s="13" t="s">
        <v>73</v>
      </c>
      <c r="AY117" s="183" t="s">
        <v>149</v>
      </c>
    </row>
    <row r="118" spans="2:65" s="12" customFormat="1">
      <c r="B118" s="172"/>
      <c r="D118" s="173" t="s">
        <v>173</v>
      </c>
      <c r="E118" s="174" t="s">
        <v>5</v>
      </c>
      <c r="F118" s="175" t="s">
        <v>1405</v>
      </c>
      <c r="H118" s="176">
        <v>1.87</v>
      </c>
      <c r="L118" s="172"/>
      <c r="M118" s="177"/>
      <c r="N118" s="178"/>
      <c r="O118" s="178"/>
      <c r="P118" s="178"/>
      <c r="Q118" s="178"/>
      <c r="R118" s="178"/>
      <c r="S118" s="178"/>
      <c r="T118" s="179"/>
      <c r="AT118" s="174" t="s">
        <v>173</v>
      </c>
      <c r="AU118" s="174" t="s">
        <v>82</v>
      </c>
      <c r="AV118" s="12" t="s">
        <v>82</v>
      </c>
      <c r="AW118" s="12" t="s">
        <v>36</v>
      </c>
      <c r="AX118" s="12" t="s">
        <v>80</v>
      </c>
      <c r="AY118" s="174" t="s">
        <v>149</v>
      </c>
    </row>
    <row r="119" spans="2:65" s="1" customFormat="1" ht="38.25" customHeight="1">
      <c r="B119" s="160"/>
      <c r="C119" s="161" t="s">
        <v>156</v>
      </c>
      <c r="D119" s="161" t="s">
        <v>151</v>
      </c>
      <c r="E119" s="162" t="s">
        <v>210</v>
      </c>
      <c r="F119" s="163" t="s">
        <v>211</v>
      </c>
      <c r="G119" s="164" t="s">
        <v>171</v>
      </c>
      <c r="H119" s="165">
        <v>2.5499999999999998</v>
      </c>
      <c r="I119" s="166"/>
      <c r="J119" s="166">
        <f>ROUND(I119*H119,2)</f>
        <v>0</v>
      </c>
      <c r="K119" s="163" t="s">
        <v>155</v>
      </c>
      <c r="L119" s="39"/>
      <c r="M119" s="167" t="s">
        <v>5</v>
      </c>
      <c r="N119" s="168" t="s">
        <v>44</v>
      </c>
      <c r="O119" s="169">
        <v>1.6E-2</v>
      </c>
      <c r="P119" s="169">
        <f>O119*H119</f>
        <v>4.0799999999999996E-2</v>
      </c>
      <c r="Q119" s="169">
        <v>4.0000000000000003E-5</v>
      </c>
      <c r="R119" s="169">
        <f>Q119*H119</f>
        <v>1.02E-4</v>
      </c>
      <c r="S119" s="169">
        <v>0.10299999999999999</v>
      </c>
      <c r="T119" s="170">
        <f>S119*H119</f>
        <v>0.26264999999999999</v>
      </c>
      <c r="AR119" s="25" t="s">
        <v>156</v>
      </c>
      <c r="AT119" s="25" t="s">
        <v>151</v>
      </c>
      <c r="AU119" s="25" t="s">
        <v>82</v>
      </c>
      <c r="AY119" s="25" t="s">
        <v>149</v>
      </c>
      <c r="BE119" s="171">
        <f>IF(N119="základní",J119,0)</f>
        <v>0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25" t="s">
        <v>80</v>
      </c>
      <c r="BK119" s="171">
        <f>ROUND(I119*H119,2)</f>
        <v>0</v>
      </c>
      <c r="BL119" s="25" t="s">
        <v>156</v>
      </c>
      <c r="BM119" s="25" t="s">
        <v>1410</v>
      </c>
    </row>
    <row r="120" spans="2:65" s="1" customFormat="1" ht="27">
      <c r="B120" s="39"/>
      <c r="D120" s="173" t="s">
        <v>179</v>
      </c>
      <c r="F120" s="180" t="s">
        <v>213</v>
      </c>
      <c r="L120" s="39"/>
      <c r="M120" s="181"/>
      <c r="N120" s="40"/>
      <c r="O120" s="40"/>
      <c r="P120" s="40"/>
      <c r="Q120" s="40"/>
      <c r="R120" s="40"/>
      <c r="S120" s="40"/>
      <c r="T120" s="68"/>
      <c r="AT120" s="25" t="s">
        <v>179</v>
      </c>
      <c r="AU120" s="25" t="s">
        <v>82</v>
      </c>
    </row>
    <row r="121" spans="2:65" s="13" customFormat="1">
      <c r="B121" s="182"/>
      <c r="D121" s="173" t="s">
        <v>173</v>
      </c>
      <c r="E121" s="183" t="s">
        <v>5</v>
      </c>
      <c r="F121" s="184" t="s">
        <v>187</v>
      </c>
      <c r="H121" s="183" t="s">
        <v>5</v>
      </c>
      <c r="L121" s="182"/>
      <c r="M121" s="185"/>
      <c r="N121" s="186"/>
      <c r="O121" s="186"/>
      <c r="P121" s="186"/>
      <c r="Q121" s="186"/>
      <c r="R121" s="186"/>
      <c r="S121" s="186"/>
      <c r="T121" s="187"/>
      <c r="AT121" s="183" t="s">
        <v>173</v>
      </c>
      <c r="AU121" s="183" t="s">
        <v>82</v>
      </c>
      <c r="AV121" s="13" t="s">
        <v>80</v>
      </c>
      <c r="AW121" s="13" t="s">
        <v>36</v>
      </c>
      <c r="AX121" s="13" t="s">
        <v>73</v>
      </c>
      <c r="AY121" s="183" t="s">
        <v>149</v>
      </c>
    </row>
    <row r="122" spans="2:65" s="13" customFormat="1">
      <c r="B122" s="182"/>
      <c r="D122" s="173" t="s">
        <v>173</v>
      </c>
      <c r="E122" s="183" t="s">
        <v>5</v>
      </c>
      <c r="F122" s="184" t="s">
        <v>188</v>
      </c>
      <c r="H122" s="183" t="s">
        <v>5</v>
      </c>
      <c r="L122" s="182"/>
      <c r="M122" s="185"/>
      <c r="N122" s="186"/>
      <c r="O122" s="186"/>
      <c r="P122" s="186"/>
      <c r="Q122" s="186"/>
      <c r="R122" s="186"/>
      <c r="S122" s="186"/>
      <c r="T122" s="187"/>
      <c r="AT122" s="183" t="s">
        <v>173</v>
      </c>
      <c r="AU122" s="183" t="s">
        <v>82</v>
      </c>
      <c r="AV122" s="13" t="s">
        <v>80</v>
      </c>
      <c r="AW122" s="13" t="s">
        <v>36</v>
      </c>
      <c r="AX122" s="13" t="s">
        <v>73</v>
      </c>
      <c r="AY122" s="183" t="s">
        <v>149</v>
      </c>
    </row>
    <row r="123" spans="2:65" s="13" customFormat="1">
      <c r="B123" s="182"/>
      <c r="D123" s="173" t="s">
        <v>173</v>
      </c>
      <c r="E123" s="183" t="s">
        <v>5</v>
      </c>
      <c r="F123" s="184" t="s">
        <v>190</v>
      </c>
      <c r="H123" s="183" t="s">
        <v>5</v>
      </c>
      <c r="L123" s="182"/>
      <c r="M123" s="185"/>
      <c r="N123" s="186"/>
      <c r="O123" s="186"/>
      <c r="P123" s="186"/>
      <c r="Q123" s="186"/>
      <c r="R123" s="186"/>
      <c r="S123" s="186"/>
      <c r="T123" s="187"/>
      <c r="AT123" s="183" t="s">
        <v>173</v>
      </c>
      <c r="AU123" s="183" t="s">
        <v>82</v>
      </c>
      <c r="AV123" s="13" t="s">
        <v>80</v>
      </c>
      <c r="AW123" s="13" t="s">
        <v>36</v>
      </c>
      <c r="AX123" s="13" t="s">
        <v>73</v>
      </c>
      <c r="AY123" s="183" t="s">
        <v>149</v>
      </c>
    </row>
    <row r="124" spans="2:65" s="12" customFormat="1">
      <c r="B124" s="172"/>
      <c r="D124" s="173" t="s">
        <v>173</v>
      </c>
      <c r="E124" s="174" t="s">
        <v>5</v>
      </c>
      <c r="F124" s="175" t="s">
        <v>1411</v>
      </c>
      <c r="H124" s="176">
        <v>2.5499999999999998</v>
      </c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173</v>
      </c>
      <c r="AU124" s="174" t="s">
        <v>82</v>
      </c>
      <c r="AV124" s="12" t="s">
        <v>82</v>
      </c>
      <c r="AW124" s="12" t="s">
        <v>36</v>
      </c>
      <c r="AX124" s="12" t="s">
        <v>80</v>
      </c>
      <c r="AY124" s="174" t="s">
        <v>149</v>
      </c>
    </row>
    <row r="125" spans="2:65" s="1" customFormat="1" ht="25.5" customHeight="1">
      <c r="B125" s="160"/>
      <c r="C125" s="161" t="s">
        <v>168</v>
      </c>
      <c r="D125" s="161" t="s">
        <v>151</v>
      </c>
      <c r="E125" s="162" t="s">
        <v>223</v>
      </c>
      <c r="F125" s="163" t="s">
        <v>224</v>
      </c>
      <c r="G125" s="164" t="s">
        <v>225</v>
      </c>
      <c r="H125" s="165">
        <v>166.56</v>
      </c>
      <c r="I125" s="166"/>
      <c r="J125" s="166">
        <f>ROUND(I125*H125,2)</f>
        <v>0</v>
      </c>
      <c r="K125" s="163" t="s">
        <v>155</v>
      </c>
      <c r="L125" s="39"/>
      <c r="M125" s="167" t="s">
        <v>5</v>
      </c>
      <c r="N125" s="168" t="s">
        <v>44</v>
      </c>
      <c r="O125" s="169">
        <v>0.2</v>
      </c>
      <c r="P125" s="169">
        <f>O125*H125</f>
        <v>33.312000000000005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AR125" s="25" t="s">
        <v>156</v>
      </c>
      <c r="AT125" s="25" t="s">
        <v>151</v>
      </c>
      <c r="AU125" s="25" t="s">
        <v>82</v>
      </c>
      <c r="AY125" s="25" t="s">
        <v>149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25" t="s">
        <v>80</v>
      </c>
      <c r="BK125" s="171">
        <f>ROUND(I125*H125,2)</f>
        <v>0</v>
      </c>
      <c r="BL125" s="25" t="s">
        <v>156</v>
      </c>
      <c r="BM125" s="25" t="s">
        <v>1412</v>
      </c>
    </row>
    <row r="126" spans="2:65" s="1" customFormat="1" ht="27">
      <c r="B126" s="39"/>
      <c r="D126" s="173" t="s">
        <v>179</v>
      </c>
      <c r="F126" s="180" t="s">
        <v>227</v>
      </c>
      <c r="L126" s="39"/>
      <c r="M126" s="181"/>
      <c r="N126" s="40"/>
      <c r="O126" s="40"/>
      <c r="P126" s="40"/>
      <c r="Q126" s="40"/>
      <c r="R126" s="40"/>
      <c r="S126" s="40"/>
      <c r="T126" s="68"/>
      <c r="AT126" s="25" t="s">
        <v>179</v>
      </c>
      <c r="AU126" s="25" t="s">
        <v>82</v>
      </c>
    </row>
    <row r="127" spans="2:65" s="12" customFormat="1">
      <c r="B127" s="172"/>
      <c r="D127" s="173" t="s">
        <v>173</v>
      </c>
      <c r="E127" s="174" t="s">
        <v>5</v>
      </c>
      <c r="F127" s="175" t="s">
        <v>1413</v>
      </c>
      <c r="H127" s="176">
        <v>152.16</v>
      </c>
      <c r="L127" s="172"/>
      <c r="M127" s="177"/>
      <c r="N127" s="178"/>
      <c r="O127" s="178"/>
      <c r="P127" s="178"/>
      <c r="Q127" s="178"/>
      <c r="R127" s="178"/>
      <c r="S127" s="178"/>
      <c r="T127" s="179"/>
      <c r="AT127" s="174" t="s">
        <v>173</v>
      </c>
      <c r="AU127" s="174" t="s">
        <v>82</v>
      </c>
      <c r="AV127" s="12" t="s">
        <v>82</v>
      </c>
      <c r="AW127" s="12" t="s">
        <v>36</v>
      </c>
      <c r="AX127" s="12" t="s">
        <v>73</v>
      </c>
      <c r="AY127" s="174" t="s">
        <v>149</v>
      </c>
    </row>
    <row r="128" spans="2:65" s="12" customFormat="1">
      <c r="B128" s="172"/>
      <c r="D128" s="173" t="s">
        <v>173</v>
      </c>
      <c r="E128" s="174" t="s">
        <v>5</v>
      </c>
      <c r="F128" s="175" t="s">
        <v>1414</v>
      </c>
      <c r="H128" s="176">
        <v>14.4</v>
      </c>
      <c r="L128" s="172"/>
      <c r="M128" s="177"/>
      <c r="N128" s="178"/>
      <c r="O128" s="178"/>
      <c r="P128" s="178"/>
      <c r="Q128" s="178"/>
      <c r="R128" s="178"/>
      <c r="S128" s="178"/>
      <c r="T128" s="179"/>
      <c r="AT128" s="174" t="s">
        <v>173</v>
      </c>
      <c r="AU128" s="174" t="s">
        <v>82</v>
      </c>
      <c r="AV128" s="12" t="s">
        <v>82</v>
      </c>
      <c r="AW128" s="12" t="s">
        <v>36</v>
      </c>
      <c r="AX128" s="12" t="s">
        <v>73</v>
      </c>
      <c r="AY128" s="174" t="s">
        <v>149</v>
      </c>
    </row>
    <row r="129" spans="2:65" s="14" customFormat="1">
      <c r="B129" s="188"/>
      <c r="D129" s="173" t="s">
        <v>173</v>
      </c>
      <c r="E129" s="189" t="s">
        <v>5</v>
      </c>
      <c r="F129" s="190" t="s">
        <v>194</v>
      </c>
      <c r="H129" s="191">
        <v>166.56</v>
      </c>
      <c r="L129" s="188"/>
      <c r="M129" s="192"/>
      <c r="N129" s="193"/>
      <c r="O129" s="193"/>
      <c r="P129" s="193"/>
      <c r="Q129" s="193"/>
      <c r="R129" s="193"/>
      <c r="S129" s="193"/>
      <c r="T129" s="194"/>
      <c r="AT129" s="189" t="s">
        <v>173</v>
      </c>
      <c r="AU129" s="189" t="s">
        <v>82</v>
      </c>
      <c r="AV129" s="14" t="s">
        <v>156</v>
      </c>
      <c r="AW129" s="14" t="s">
        <v>36</v>
      </c>
      <c r="AX129" s="14" t="s">
        <v>80</v>
      </c>
      <c r="AY129" s="189" t="s">
        <v>149</v>
      </c>
    </row>
    <row r="130" spans="2:65" s="1" customFormat="1" ht="25.5" customHeight="1">
      <c r="B130" s="160"/>
      <c r="C130" s="161" t="s">
        <v>175</v>
      </c>
      <c r="D130" s="161" t="s">
        <v>151</v>
      </c>
      <c r="E130" s="162" t="s">
        <v>231</v>
      </c>
      <c r="F130" s="163" t="s">
        <v>232</v>
      </c>
      <c r="G130" s="164" t="s">
        <v>233</v>
      </c>
      <c r="H130" s="165">
        <v>6.94</v>
      </c>
      <c r="I130" s="166"/>
      <c r="J130" s="166">
        <f>ROUND(I130*H130,2)</f>
        <v>0</v>
      </c>
      <c r="K130" s="163" t="s">
        <v>155</v>
      </c>
      <c r="L130" s="39"/>
      <c r="M130" s="167" t="s">
        <v>5</v>
      </c>
      <c r="N130" s="168" t="s">
        <v>44</v>
      </c>
      <c r="O130" s="169">
        <v>0</v>
      </c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AR130" s="25" t="s">
        <v>156</v>
      </c>
      <c r="AT130" s="25" t="s">
        <v>151</v>
      </c>
      <c r="AU130" s="25" t="s">
        <v>82</v>
      </c>
      <c r="AY130" s="25" t="s">
        <v>149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25" t="s">
        <v>80</v>
      </c>
      <c r="BK130" s="171">
        <f>ROUND(I130*H130,2)</f>
        <v>0</v>
      </c>
      <c r="BL130" s="25" t="s">
        <v>156</v>
      </c>
      <c r="BM130" s="25" t="s">
        <v>1415</v>
      </c>
    </row>
    <row r="131" spans="2:65" s="12" customFormat="1">
      <c r="B131" s="172"/>
      <c r="D131" s="173" t="s">
        <v>173</v>
      </c>
      <c r="E131" s="174" t="s">
        <v>5</v>
      </c>
      <c r="F131" s="175" t="s">
        <v>1416</v>
      </c>
      <c r="H131" s="176">
        <v>6.34</v>
      </c>
      <c r="L131" s="172"/>
      <c r="M131" s="177"/>
      <c r="N131" s="178"/>
      <c r="O131" s="178"/>
      <c r="P131" s="178"/>
      <c r="Q131" s="178"/>
      <c r="R131" s="178"/>
      <c r="S131" s="178"/>
      <c r="T131" s="179"/>
      <c r="AT131" s="174" t="s">
        <v>173</v>
      </c>
      <c r="AU131" s="174" t="s">
        <v>82</v>
      </c>
      <c r="AV131" s="12" t="s">
        <v>82</v>
      </c>
      <c r="AW131" s="12" t="s">
        <v>36</v>
      </c>
      <c r="AX131" s="12" t="s">
        <v>73</v>
      </c>
      <c r="AY131" s="174" t="s">
        <v>149</v>
      </c>
    </row>
    <row r="132" spans="2:65" s="12" customFormat="1">
      <c r="B132" s="172"/>
      <c r="D132" s="173" t="s">
        <v>173</v>
      </c>
      <c r="E132" s="174" t="s">
        <v>5</v>
      </c>
      <c r="F132" s="175" t="s">
        <v>1417</v>
      </c>
      <c r="H132" s="176">
        <v>0.6</v>
      </c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173</v>
      </c>
      <c r="AU132" s="174" t="s">
        <v>82</v>
      </c>
      <c r="AV132" s="12" t="s">
        <v>82</v>
      </c>
      <c r="AW132" s="12" t="s">
        <v>36</v>
      </c>
      <c r="AX132" s="12" t="s">
        <v>73</v>
      </c>
      <c r="AY132" s="174" t="s">
        <v>149</v>
      </c>
    </row>
    <row r="133" spans="2:65" s="14" customFormat="1">
      <c r="B133" s="188"/>
      <c r="D133" s="173" t="s">
        <v>173</v>
      </c>
      <c r="E133" s="189" t="s">
        <v>5</v>
      </c>
      <c r="F133" s="190" t="s">
        <v>194</v>
      </c>
      <c r="H133" s="191">
        <v>6.94</v>
      </c>
      <c r="L133" s="188"/>
      <c r="M133" s="192"/>
      <c r="N133" s="193"/>
      <c r="O133" s="193"/>
      <c r="P133" s="193"/>
      <c r="Q133" s="193"/>
      <c r="R133" s="193"/>
      <c r="S133" s="193"/>
      <c r="T133" s="194"/>
      <c r="AT133" s="189" t="s">
        <v>173</v>
      </c>
      <c r="AU133" s="189" t="s">
        <v>82</v>
      </c>
      <c r="AV133" s="14" t="s">
        <v>156</v>
      </c>
      <c r="AW133" s="14" t="s">
        <v>36</v>
      </c>
      <c r="AX133" s="14" t="s">
        <v>80</v>
      </c>
      <c r="AY133" s="189" t="s">
        <v>149</v>
      </c>
    </row>
    <row r="134" spans="2:65" s="1" customFormat="1" ht="63.75" customHeight="1">
      <c r="B134" s="160"/>
      <c r="C134" s="161" t="s">
        <v>182</v>
      </c>
      <c r="D134" s="161" t="s">
        <v>151</v>
      </c>
      <c r="E134" s="162" t="s">
        <v>238</v>
      </c>
      <c r="F134" s="163" t="s">
        <v>239</v>
      </c>
      <c r="G134" s="164" t="s">
        <v>219</v>
      </c>
      <c r="H134" s="165">
        <v>6.6</v>
      </c>
      <c r="I134" s="166"/>
      <c r="J134" s="166">
        <f>ROUND(I134*H134,2)</f>
        <v>0</v>
      </c>
      <c r="K134" s="163" t="s">
        <v>155</v>
      </c>
      <c r="L134" s="39"/>
      <c r="M134" s="167" t="s">
        <v>5</v>
      </c>
      <c r="N134" s="168" t="s">
        <v>44</v>
      </c>
      <c r="O134" s="169">
        <v>0.70299999999999996</v>
      </c>
      <c r="P134" s="169">
        <f>O134*H134</f>
        <v>4.6397999999999993</v>
      </c>
      <c r="Q134" s="169">
        <v>8.6800000000000002E-3</v>
      </c>
      <c r="R134" s="169">
        <f>Q134*H134</f>
        <v>5.7287999999999999E-2</v>
      </c>
      <c r="S134" s="169">
        <v>0</v>
      </c>
      <c r="T134" s="170">
        <f>S134*H134</f>
        <v>0</v>
      </c>
      <c r="AR134" s="25" t="s">
        <v>156</v>
      </c>
      <c r="AT134" s="25" t="s">
        <v>151</v>
      </c>
      <c r="AU134" s="25" t="s">
        <v>82</v>
      </c>
      <c r="AY134" s="25" t="s">
        <v>149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25" t="s">
        <v>80</v>
      </c>
      <c r="BK134" s="171">
        <f>ROUND(I134*H134,2)</f>
        <v>0</v>
      </c>
      <c r="BL134" s="25" t="s">
        <v>156</v>
      </c>
      <c r="BM134" s="25" t="s">
        <v>1418</v>
      </c>
    </row>
    <row r="135" spans="2:65" s="12" customFormat="1">
      <c r="B135" s="172"/>
      <c r="D135" s="173" t="s">
        <v>173</v>
      </c>
      <c r="E135" s="174" t="s">
        <v>5</v>
      </c>
      <c r="F135" s="175" t="s">
        <v>251</v>
      </c>
      <c r="H135" s="176">
        <v>2.2000000000000002</v>
      </c>
      <c r="L135" s="172"/>
      <c r="M135" s="177"/>
      <c r="N135" s="178"/>
      <c r="O135" s="178"/>
      <c r="P135" s="178"/>
      <c r="Q135" s="178"/>
      <c r="R135" s="178"/>
      <c r="S135" s="178"/>
      <c r="T135" s="179"/>
      <c r="AT135" s="174" t="s">
        <v>173</v>
      </c>
      <c r="AU135" s="174" t="s">
        <v>82</v>
      </c>
      <c r="AV135" s="12" t="s">
        <v>82</v>
      </c>
      <c r="AW135" s="12" t="s">
        <v>36</v>
      </c>
      <c r="AX135" s="12" t="s">
        <v>73</v>
      </c>
      <c r="AY135" s="174" t="s">
        <v>149</v>
      </c>
    </row>
    <row r="136" spans="2:65" s="12" customFormat="1">
      <c r="B136" s="172"/>
      <c r="D136" s="173" t="s">
        <v>173</v>
      </c>
      <c r="E136" s="174" t="s">
        <v>5</v>
      </c>
      <c r="F136" s="175" t="s">
        <v>1419</v>
      </c>
      <c r="H136" s="176">
        <v>4.4000000000000004</v>
      </c>
      <c r="L136" s="172"/>
      <c r="M136" s="177"/>
      <c r="N136" s="178"/>
      <c r="O136" s="178"/>
      <c r="P136" s="178"/>
      <c r="Q136" s="178"/>
      <c r="R136" s="178"/>
      <c r="S136" s="178"/>
      <c r="T136" s="179"/>
      <c r="AT136" s="174" t="s">
        <v>173</v>
      </c>
      <c r="AU136" s="174" t="s">
        <v>82</v>
      </c>
      <c r="AV136" s="12" t="s">
        <v>82</v>
      </c>
      <c r="AW136" s="12" t="s">
        <v>36</v>
      </c>
      <c r="AX136" s="12" t="s">
        <v>73</v>
      </c>
      <c r="AY136" s="174" t="s">
        <v>149</v>
      </c>
    </row>
    <row r="137" spans="2:65" s="14" customFormat="1">
      <c r="B137" s="188"/>
      <c r="D137" s="173" t="s">
        <v>173</v>
      </c>
      <c r="E137" s="189" t="s">
        <v>5</v>
      </c>
      <c r="F137" s="190" t="s">
        <v>194</v>
      </c>
      <c r="H137" s="191">
        <v>6.6</v>
      </c>
      <c r="L137" s="188"/>
      <c r="M137" s="192"/>
      <c r="N137" s="193"/>
      <c r="O137" s="193"/>
      <c r="P137" s="193"/>
      <c r="Q137" s="193"/>
      <c r="R137" s="193"/>
      <c r="S137" s="193"/>
      <c r="T137" s="194"/>
      <c r="AT137" s="189" t="s">
        <v>173</v>
      </c>
      <c r="AU137" s="189" t="s">
        <v>82</v>
      </c>
      <c r="AV137" s="14" t="s">
        <v>156</v>
      </c>
      <c r="AW137" s="14" t="s">
        <v>36</v>
      </c>
      <c r="AX137" s="14" t="s">
        <v>80</v>
      </c>
      <c r="AY137" s="189" t="s">
        <v>149</v>
      </c>
    </row>
    <row r="138" spans="2:65" s="1" customFormat="1" ht="63.75" customHeight="1">
      <c r="B138" s="160"/>
      <c r="C138" s="161" t="s">
        <v>195</v>
      </c>
      <c r="D138" s="161" t="s">
        <v>151</v>
      </c>
      <c r="E138" s="162" t="s">
        <v>248</v>
      </c>
      <c r="F138" s="163" t="s">
        <v>249</v>
      </c>
      <c r="G138" s="164" t="s">
        <v>219</v>
      </c>
      <c r="H138" s="165">
        <v>1.1000000000000001</v>
      </c>
      <c r="I138" s="166"/>
      <c r="J138" s="166">
        <f>ROUND(I138*H138,2)</f>
        <v>0</v>
      </c>
      <c r="K138" s="163" t="s">
        <v>155</v>
      </c>
      <c r="L138" s="39"/>
      <c r="M138" s="167" t="s">
        <v>5</v>
      </c>
      <c r="N138" s="168" t="s">
        <v>44</v>
      </c>
      <c r="O138" s="169">
        <v>1.153</v>
      </c>
      <c r="P138" s="169">
        <f>O138*H138</f>
        <v>1.2683000000000002</v>
      </c>
      <c r="Q138" s="169">
        <v>1.269E-2</v>
      </c>
      <c r="R138" s="169">
        <f>Q138*H138</f>
        <v>1.3959000000000001E-2</v>
      </c>
      <c r="S138" s="169">
        <v>0</v>
      </c>
      <c r="T138" s="170">
        <f>S138*H138</f>
        <v>0</v>
      </c>
      <c r="AR138" s="25" t="s">
        <v>156</v>
      </c>
      <c r="AT138" s="25" t="s">
        <v>151</v>
      </c>
      <c r="AU138" s="25" t="s">
        <v>82</v>
      </c>
      <c r="AY138" s="25" t="s">
        <v>149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25" t="s">
        <v>80</v>
      </c>
      <c r="BK138" s="171">
        <f>ROUND(I138*H138,2)</f>
        <v>0</v>
      </c>
      <c r="BL138" s="25" t="s">
        <v>156</v>
      </c>
      <c r="BM138" s="25" t="s">
        <v>1420</v>
      </c>
    </row>
    <row r="139" spans="2:65" s="12" customFormat="1">
      <c r="B139" s="172"/>
      <c r="D139" s="173" t="s">
        <v>173</v>
      </c>
      <c r="E139" s="174" t="s">
        <v>5</v>
      </c>
      <c r="F139" s="175" t="s">
        <v>822</v>
      </c>
      <c r="H139" s="176">
        <v>1.1000000000000001</v>
      </c>
      <c r="L139" s="172"/>
      <c r="M139" s="177"/>
      <c r="N139" s="178"/>
      <c r="O139" s="178"/>
      <c r="P139" s="178"/>
      <c r="Q139" s="178"/>
      <c r="R139" s="178"/>
      <c r="S139" s="178"/>
      <c r="T139" s="179"/>
      <c r="AT139" s="174" t="s">
        <v>173</v>
      </c>
      <c r="AU139" s="174" t="s">
        <v>82</v>
      </c>
      <c r="AV139" s="12" t="s">
        <v>82</v>
      </c>
      <c r="AW139" s="12" t="s">
        <v>36</v>
      </c>
      <c r="AX139" s="12" t="s">
        <v>80</v>
      </c>
      <c r="AY139" s="174" t="s">
        <v>149</v>
      </c>
    </row>
    <row r="140" spans="2:65" s="1" customFormat="1" ht="63.75" customHeight="1">
      <c r="B140" s="160"/>
      <c r="C140" s="161" t="s">
        <v>203</v>
      </c>
      <c r="D140" s="161" t="s">
        <v>151</v>
      </c>
      <c r="E140" s="162" t="s">
        <v>253</v>
      </c>
      <c r="F140" s="163" t="s">
        <v>254</v>
      </c>
      <c r="G140" s="164" t="s">
        <v>219</v>
      </c>
      <c r="H140" s="165">
        <v>2.2000000000000002</v>
      </c>
      <c r="I140" s="166"/>
      <c r="J140" s="166">
        <f>ROUND(I140*H140,2)</f>
        <v>0</v>
      </c>
      <c r="K140" s="163" t="s">
        <v>155</v>
      </c>
      <c r="L140" s="39"/>
      <c r="M140" s="167" t="s">
        <v>5</v>
      </c>
      <c r="N140" s="168" t="s">
        <v>44</v>
      </c>
      <c r="O140" s="169">
        <v>0.54700000000000004</v>
      </c>
      <c r="P140" s="169">
        <f>O140*H140</f>
        <v>1.2034000000000002</v>
      </c>
      <c r="Q140" s="169">
        <v>3.6900000000000002E-2</v>
      </c>
      <c r="R140" s="169">
        <f>Q140*H140</f>
        <v>8.1180000000000016E-2</v>
      </c>
      <c r="S140" s="169">
        <v>0</v>
      </c>
      <c r="T140" s="170">
        <f>S140*H140</f>
        <v>0</v>
      </c>
      <c r="AR140" s="25" t="s">
        <v>156</v>
      </c>
      <c r="AT140" s="25" t="s">
        <v>151</v>
      </c>
      <c r="AU140" s="25" t="s">
        <v>82</v>
      </c>
      <c r="AY140" s="25" t="s">
        <v>149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25" t="s">
        <v>80</v>
      </c>
      <c r="BK140" s="171">
        <f>ROUND(I140*H140,2)</f>
        <v>0</v>
      </c>
      <c r="BL140" s="25" t="s">
        <v>156</v>
      </c>
      <c r="BM140" s="25" t="s">
        <v>1421</v>
      </c>
    </row>
    <row r="141" spans="2:65" s="12" customFormat="1">
      <c r="B141" s="172"/>
      <c r="D141" s="173" t="s">
        <v>173</v>
      </c>
      <c r="E141" s="174" t="s">
        <v>5</v>
      </c>
      <c r="F141" s="175" t="s">
        <v>251</v>
      </c>
      <c r="H141" s="176">
        <v>2.2000000000000002</v>
      </c>
      <c r="L141" s="172"/>
      <c r="M141" s="177"/>
      <c r="N141" s="178"/>
      <c r="O141" s="178"/>
      <c r="P141" s="178"/>
      <c r="Q141" s="178"/>
      <c r="R141" s="178"/>
      <c r="S141" s="178"/>
      <c r="T141" s="179"/>
      <c r="AT141" s="174" t="s">
        <v>173</v>
      </c>
      <c r="AU141" s="174" t="s">
        <v>82</v>
      </c>
      <c r="AV141" s="12" t="s">
        <v>82</v>
      </c>
      <c r="AW141" s="12" t="s">
        <v>36</v>
      </c>
      <c r="AX141" s="12" t="s">
        <v>80</v>
      </c>
      <c r="AY141" s="174" t="s">
        <v>149</v>
      </c>
    </row>
    <row r="142" spans="2:65" s="1" customFormat="1" ht="38.25" customHeight="1">
      <c r="B142" s="160"/>
      <c r="C142" s="161" t="s">
        <v>209</v>
      </c>
      <c r="D142" s="161" t="s">
        <v>151</v>
      </c>
      <c r="E142" s="162" t="s">
        <v>266</v>
      </c>
      <c r="F142" s="163" t="s">
        <v>267</v>
      </c>
      <c r="G142" s="164" t="s">
        <v>268</v>
      </c>
      <c r="H142" s="165">
        <v>11.22</v>
      </c>
      <c r="I142" s="166"/>
      <c r="J142" s="166">
        <f>ROUND(I142*H142,2)</f>
        <v>0</v>
      </c>
      <c r="K142" s="163" t="s">
        <v>155</v>
      </c>
      <c r="L142" s="39"/>
      <c r="M142" s="167" t="s">
        <v>5</v>
      </c>
      <c r="N142" s="168" t="s">
        <v>44</v>
      </c>
      <c r="O142" s="169">
        <v>9.7000000000000003E-2</v>
      </c>
      <c r="P142" s="169">
        <f>O142*H142</f>
        <v>1.0883400000000001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AR142" s="25" t="s">
        <v>156</v>
      </c>
      <c r="AT142" s="25" t="s">
        <v>151</v>
      </c>
      <c r="AU142" s="25" t="s">
        <v>82</v>
      </c>
      <c r="AY142" s="25" t="s">
        <v>149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25" t="s">
        <v>80</v>
      </c>
      <c r="BK142" s="171">
        <f>ROUND(I142*H142,2)</f>
        <v>0</v>
      </c>
      <c r="BL142" s="25" t="s">
        <v>156</v>
      </c>
      <c r="BM142" s="25" t="s">
        <v>1422</v>
      </c>
    </row>
    <row r="143" spans="2:65" s="13" customFormat="1">
      <c r="B143" s="182"/>
      <c r="D143" s="173" t="s">
        <v>173</v>
      </c>
      <c r="E143" s="183" t="s">
        <v>5</v>
      </c>
      <c r="F143" s="184" t="s">
        <v>187</v>
      </c>
      <c r="H143" s="183" t="s">
        <v>5</v>
      </c>
      <c r="L143" s="182"/>
      <c r="M143" s="185"/>
      <c r="N143" s="186"/>
      <c r="O143" s="186"/>
      <c r="P143" s="186"/>
      <c r="Q143" s="186"/>
      <c r="R143" s="186"/>
      <c r="S143" s="186"/>
      <c r="T143" s="187"/>
      <c r="AT143" s="183" t="s">
        <v>173</v>
      </c>
      <c r="AU143" s="183" t="s">
        <v>82</v>
      </c>
      <c r="AV143" s="13" t="s">
        <v>80</v>
      </c>
      <c r="AW143" s="13" t="s">
        <v>36</v>
      </c>
      <c r="AX143" s="13" t="s">
        <v>73</v>
      </c>
      <c r="AY143" s="183" t="s">
        <v>149</v>
      </c>
    </row>
    <row r="144" spans="2:65" s="13" customFormat="1">
      <c r="B144" s="182"/>
      <c r="D144" s="173" t="s">
        <v>173</v>
      </c>
      <c r="E144" s="183" t="s">
        <v>5</v>
      </c>
      <c r="F144" s="184" t="s">
        <v>188</v>
      </c>
      <c r="H144" s="183" t="s">
        <v>5</v>
      </c>
      <c r="L144" s="182"/>
      <c r="M144" s="185"/>
      <c r="N144" s="186"/>
      <c r="O144" s="186"/>
      <c r="P144" s="186"/>
      <c r="Q144" s="186"/>
      <c r="R144" s="186"/>
      <c r="S144" s="186"/>
      <c r="T144" s="187"/>
      <c r="AT144" s="183" t="s">
        <v>173</v>
      </c>
      <c r="AU144" s="183" t="s">
        <v>82</v>
      </c>
      <c r="AV144" s="13" t="s">
        <v>80</v>
      </c>
      <c r="AW144" s="13" t="s">
        <v>36</v>
      </c>
      <c r="AX144" s="13" t="s">
        <v>73</v>
      </c>
      <c r="AY144" s="183" t="s">
        <v>149</v>
      </c>
    </row>
    <row r="145" spans="2:65" s="12" customFormat="1">
      <c r="B145" s="172"/>
      <c r="D145" s="173" t="s">
        <v>173</v>
      </c>
      <c r="E145" s="174" t="s">
        <v>5</v>
      </c>
      <c r="F145" s="175" t="s">
        <v>1423</v>
      </c>
      <c r="H145" s="176">
        <v>10.56</v>
      </c>
      <c r="L145" s="172"/>
      <c r="M145" s="177"/>
      <c r="N145" s="178"/>
      <c r="O145" s="178"/>
      <c r="P145" s="178"/>
      <c r="Q145" s="178"/>
      <c r="R145" s="178"/>
      <c r="S145" s="178"/>
      <c r="T145" s="179"/>
      <c r="AT145" s="174" t="s">
        <v>173</v>
      </c>
      <c r="AU145" s="174" t="s">
        <v>82</v>
      </c>
      <c r="AV145" s="12" t="s">
        <v>82</v>
      </c>
      <c r="AW145" s="12" t="s">
        <v>36</v>
      </c>
      <c r="AX145" s="12" t="s">
        <v>73</v>
      </c>
      <c r="AY145" s="174" t="s">
        <v>149</v>
      </c>
    </row>
    <row r="146" spans="2:65" s="12" customFormat="1">
      <c r="B146" s="172"/>
      <c r="D146" s="173" t="s">
        <v>173</v>
      </c>
      <c r="E146" s="174" t="s">
        <v>5</v>
      </c>
      <c r="F146" s="175" t="s">
        <v>1424</v>
      </c>
      <c r="H146" s="176">
        <v>0.66</v>
      </c>
      <c r="L146" s="172"/>
      <c r="M146" s="177"/>
      <c r="N146" s="178"/>
      <c r="O146" s="178"/>
      <c r="P146" s="178"/>
      <c r="Q146" s="178"/>
      <c r="R146" s="178"/>
      <c r="S146" s="178"/>
      <c r="T146" s="179"/>
      <c r="AT146" s="174" t="s">
        <v>173</v>
      </c>
      <c r="AU146" s="174" t="s">
        <v>82</v>
      </c>
      <c r="AV146" s="12" t="s">
        <v>82</v>
      </c>
      <c r="AW146" s="12" t="s">
        <v>36</v>
      </c>
      <c r="AX146" s="12" t="s">
        <v>73</v>
      </c>
      <c r="AY146" s="174" t="s">
        <v>149</v>
      </c>
    </row>
    <row r="147" spans="2:65" s="14" customFormat="1">
      <c r="B147" s="188"/>
      <c r="D147" s="173" t="s">
        <v>173</v>
      </c>
      <c r="E147" s="189" t="s">
        <v>5</v>
      </c>
      <c r="F147" s="190" t="s">
        <v>194</v>
      </c>
      <c r="H147" s="191">
        <v>11.22</v>
      </c>
      <c r="L147" s="188"/>
      <c r="M147" s="192"/>
      <c r="N147" s="193"/>
      <c r="O147" s="193"/>
      <c r="P147" s="193"/>
      <c r="Q147" s="193"/>
      <c r="R147" s="193"/>
      <c r="S147" s="193"/>
      <c r="T147" s="194"/>
      <c r="AT147" s="189" t="s">
        <v>173</v>
      </c>
      <c r="AU147" s="189" t="s">
        <v>82</v>
      </c>
      <c r="AV147" s="14" t="s">
        <v>156</v>
      </c>
      <c r="AW147" s="14" t="s">
        <v>36</v>
      </c>
      <c r="AX147" s="14" t="s">
        <v>80</v>
      </c>
      <c r="AY147" s="189" t="s">
        <v>149</v>
      </c>
    </row>
    <row r="148" spans="2:65" s="1" customFormat="1" ht="25.5" customHeight="1">
      <c r="B148" s="160"/>
      <c r="C148" s="161" t="s">
        <v>216</v>
      </c>
      <c r="D148" s="161" t="s">
        <v>151</v>
      </c>
      <c r="E148" s="162" t="s">
        <v>272</v>
      </c>
      <c r="F148" s="163" t="s">
        <v>273</v>
      </c>
      <c r="G148" s="164" t="s">
        <v>268</v>
      </c>
      <c r="H148" s="165">
        <v>22.308</v>
      </c>
      <c r="I148" s="166"/>
      <c r="J148" s="166">
        <f>ROUND(I148*H148,2)</f>
        <v>0</v>
      </c>
      <c r="K148" s="163" t="s">
        <v>155</v>
      </c>
      <c r="L148" s="39"/>
      <c r="M148" s="167" t="s">
        <v>5</v>
      </c>
      <c r="N148" s="168" t="s">
        <v>44</v>
      </c>
      <c r="O148" s="169">
        <v>1.7629999999999999</v>
      </c>
      <c r="P148" s="169">
        <f>O148*H148</f>
        <v>39.329003999999998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AR148" s="25" t="s">
        <v>156</v>
      </c>
      <c r="AT148" s="25" t="s">
        <v>151</v>
      </c>
      <c r="AU148" s="25" t="s">
        <v>82</v>
      </c>
      <c r="AY148" s="25" t="s">
        <v>149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25" t="s">
        <v>80</v>
      </c>
      <c r="BK148" s="171">
        <f>ROUND(I148*H148,2)</f>
        <v>0</v>
      </c>
      <c r="BL148" s="25" t="s">
        <v>156</v>
      </c>
      <c r="BM148" s="25" t="s">
        <v>1425</v>
      </c>
    </row>
    <row r="149" spans="2:65" s="12" customFormat="1">
      <c r="B149" s="172"/>
      <c r="D149" s="173" t="s">
        <v>173</v>
      </c>
      <c r="E149" s="174" t="s">
        <v>5</v>
      </c>
      <c r="F149" s="175" t="s">
        <v>1426</v>
      </c>
      <c r="H149" s="176">
        <v>8.1180000000000003</v>
      </c>
      <c r="L149" s="172"/>
      <c r="M149" s="177"/>
      <c r="N149" s="178"/>
      <c r="O149" s="178"/>
      <c r="P149" s="178"/>
      <c r="Q149" s="178"/>
      <c r="R149" s="178"/>
      <c r="S149" s="178"/>
      <c r="T149" s="179"/>
      <c r="AT149" s="174" t="s">
        <v>173</v>
      </c>
      <c r="AU149" s="174" t="s">
        <v>82</v>
      </c>
      <c r="AV149" s="12" t="s">
        <v>82</v>
      </c>
      <c r="AW149" s="12" t="s">
        <v>36</v>
      </c>
      <c r="AX149" s="12" t="s">
        <v>73</v>
      </c>
      <c r="AY149" s="174" t="s">
        <v>149</v>
      </c>
    </row>
    <row r="150" spans="2:65" s="12" customFormat="1">
      <c r="B150" s="172"/>
      <c r="D150" s="173" t="s">
        <v>173</v>
      </c>
      <c r="E150" s="174" t="s">
        <v>5</v>
      </c>
      <c r="F150" s="175" t="s">
        <v>1427</v>
      </c>
      <c r="H150" s="176">
        <v>14.19</v>
      </c>
      <c r="L150" s="172"/>
      <c r="M150" s="177"/>
      <c r="N150" s="178"/>
      <c r="O150" s="178"/>
      <c r="P150" s="178"/>
      <c r="Q150" s="178"/>
      <c r="R150" s="178"/>
      <c r="S150" s="178"/>
      <c r="T150" s="179"/>
      <c r="AT150" s="174" t="s">
        <v>173</v>
      </c>
      <c r="AU150" s="174" t="s">
        <v>82</v>
      </c>
      <c r="AV150" s="12" t="s">
        <v>82</v>
      </c>
      <c r="AW150" s="12" t="s">
        <v>36</v>
      </c>
      <c r="AX150" s="12" t="s">
        <v>73</v>
      </c>
      <c r="AY150" s="174" t="s">
        <v>149</v>
      </c>
    </row>
    <row r="151" spans="2:65" s="14" customFormat="1">
      <c r="B151" s="188"/>
      <c r="D151" s="173" t="s">
        <v>173</v>
      </c>
      <c r="E151" s="189" t="s">
        <v>5</v>
      </c>
      <c r="F151" s="190" t="s">
        <v>194</v>
      </c>
      <c r="H151" s="191">
        <v>22.308</v>
      </c>
      <c r="L151" s="188"/>
      <c r="M151" s="192"/>
      <c r="N151" s="193"/>
      <c r="O151" s="193"/>
      <c r="P151" s="193"/>
      <c r="Q151" s="193"/>
      <c r="R151" s="193"/>
      <c r="S151" s="193"/>
      <c r="T151" s="194"/>
      <c r="AT151" s="189" t="s">
        <v>173</v>
      </c>
      <c r="AU151" s="189" t="s">
        <v>82</v>
      </c>
      <c r="AV151" s="14" t="s">
        <v>156</v>
      </c>
      <c r="AW151" s="14" t="s">
        <v>36</v>
      </c>
      <c r="AX151" s="14" t="s">
        <v>80</v>
      </c>
      <c r="AY151" s="189" t="s">
        <v>149</v>
      </c>
    </row>
    <row r="152" spans="2:65" s="1" customFormat="1" ht="38.25" customHeight="1">
      <c r="B152" s="160"/>
      <c r="C152" s="161" t="s">
        <v>222</v>
      </c>
      <c r="D152" s="161" t="s">
        <v>151</v>
      </c>
      <c r="E152" s="162" t="s">
        <v>277</v>
      </c>
      <c r="F152" s="163" t="s">
        <v>278</v>
      </c>
      <c r="G152" s="164" t="s">
        <v>268</v>
      </c>
      <c r="H152" s="165">
        <v>36.692</v>
      </c>
      <c r="I152" s="166"/>
      <c r="J152" s="166">
        <f>ROUND(I152*H152,2)</f>
        <v>0</v>
      </c>
      <c r="K152" s="163" t="s">
        <v>155</v>
      </c>
      <c r="L152" s="39"/>
      <c r="M152" s="167" t="s">
        <v>5</v>
      </c>
      <c r="N152" s="168" t="s">
        <v>44</v>
      </c>
      <c r="O152" s="169">
        <v>0.29399999999999998</v>
      </c>
      <c r="P152" s="169">
        <f>O152*H152</f>
        <v>10.787447999999999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AR152" s="25" t="s">
        <v>156</v>
      </c>
      <c r="AT152" s="25" t="s">
        <v>151</v>
      </c>
      <c r="AU152" s="25" t="s">
        <v>82</v>
      </c>
      <c r="AY152" s="25" t="s">
        <v>149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25" t="s">
        <v>80</v>
      </c>
      <c r="BK152" s="171">
        <f>ROUND(I152*H152,2)</f>
        <v>0</v>
      </c>
      <c r="BL152" s="25" t="s">
        <v>156</v>
      </c>
      <c r="BM152" s="25" t="s">
        <v>1428</v>
      </c>
    </row>
    <row r="153" spans="2:65" s="13" customFormat="1">
      <c r="B153" s="182"/>
      <c r="D153" s="173" t="s">
        <v>173</v>
      </c>
      <c r="E153" s="183" t="s">
        <v>5</v>
      </c>
      <c r="F153" s="184" t="s">
        <v>187</v>
      </c>
      <c r="H153" s="183" t="s">
        <v>5</v>
      </c>
      <c r="L153" s="182"/>
      <c r="M153" s="185"/>
      <c r="N153" s="186"/>
      <c r="O153" s="186"/>
      <c r="P153" s="186"/>
      <c r="Q153" s="186"/>
      <c r="R153" s="186"/>
      <c r="S153" s="186"/>
      <c r="T153" s="187"/>
      <c r="AT153" s="183" t="s">
        <v>173</v>
      </c>
      <c r="AU153" s="183" t="s">
        <v>82</v>
      </c>
      <c r="AV153" s="13" t="s">
        <v>80</v>
      </c>
      <c r="AW153" s="13" t="s">
        <v>36</v>
      </c>
      <c r="AX153" s="13" t="s">
        <v>73</v>
      </c>
      <c r="AY153" s="183" t="s">
        <v>149</v>
      </c>
    </row>
    <row r="154" spans="2:65" s="13" customFormat="1">
      <c r="B154" s="182"/>
      <c r="D154" s="173" t="s">
        <v>173</v>
      </c>
      <c r="E154" s="183" t="s">
        <v>5</v>
      </c>
      <c r="F154" s="184" t="s">
        <v>280</v>
      </c>
      <c r="H154" s="183" t="s">
        <v>5</v>
      </c>
      <c r="L154" s="182"/>
      <c r="M154" s="185"/>
      <c r="N154" s="186"/>
      <c r="O154" s="186"/>
      <c r="P154" s="186"/>
      <c r="Q154" s="186"/>
      <c r="R154" s="186"/>
      <c r="S154" s="186"/>
      <c r="T154" s="187"/>
      <c r="AT154" s="183" t="s">
        <v>173</v>
      </c>
      <c r="AU154" s="183" t="s">
        <v>82</v>
      </c>
      <c r="AV154" s="13" t="s">
        <v>80</v>
      </c>
      <c r="AW154" s="13" t="s">
        <v>36</v>
      </c>
      <c r="AX154" s="13" t="s">
        <v>73</v>
      </c>
      <c r="AY154" s="183" t="s">
        <v>149</v>
      </c>
    </row>
    <row r="155" spans="2:65" s="13" customFormat="1">
      <c r="B155" s="182"/>
      <c r="D155" s="173" t="s">
        <v>173</v>
      </c>
      <c r="E155" s="183" t="s">
        <v>5</v>
      </c>
      <c r="F155" s="184" t="s">
        <v>281</v>
      </c>
      <c r="H155" s="183" t="s">
        <v>5</v>
      </c>
      <c r="L155" s="182"/>
      <c r="M155" s="185"/>
      <c r="N155" s="186"/>
      <c r="O155" s="186"/>
      <c r="P155" s="186"/>
      <c r="Q155" s="186"/>
      <c r="R155" s="186"/>
      <c r="S155" s="186"/>
      <c r="T155" s="187"/>
      <c r="AT155" s="183" t="s">
        <v>173</v>
      </c>
      <c r="AU155" s="183" t="s">
        <v>82</v>
      </c>
      <c r="AV155" s="13" t="s">
        <v>80</v>
      </c>
      <c r="AW155" s="13" t="s">
        <v>36</v>
      </c>
      <c r="AX155" s="13" t="s">
        <v>73</v>
      </c>
      <c r="AY155" s="183" t="s">
        <v>149</v>
      </c>
    </row>
    <row r="156" spans="2:65" s="13" customFormat="1">
      <c r="B156" s="182"/>
      <c r="D156" s="173" t="s">
        <v>173</v>
      </c>
      <c r="E156" s="183" t="s">
        <v>5</v>
      </c>
      <c r="F156" s="184" t="s">
        <v>200</v>
      </c>
      <c r="H156" s="183" t="s">
        <v>5</v>
      </c>
      <c r="L156" s="182"/>
      <c r="M156" s="185"/>
      <c r="N156" s="186"/>
      <c r="O156" s="186"/>
      <c r="P156" s="186"/>
      <c r="Q156" s="186"/>
      <c r="R156" s="186"/>
      <c r="S156" s="186"/>
      <c r="T156" s="187"/>
      <c r="AT156" s="183" t="s">
        <v>173</v>
      </c>
      <c r="AU156" s="183" t="s">
        <v>82</v>
      </c>
      <c r="AV156" s="13" t="s">
        <v>80</v>
      </c>
      <c r="AW156" s="13" t="s">
        <v>36</v>
      </c>
      <c r="AX156" s="13" t="s">
        <v>73</v>
      </c>
      <c r="AY156" s="183" t="s">
        <v>149</v>
      </c>
    </row>
    <row r="157" spans="2:65" s="12" customFormat="1">
      <c r="B157" s="172"/>
      <c r="D157" s="173" t="s">
        <v>173</v>
      </c>
      <c r="E157" s="174" t="s">
        <v>5</v>
      </c>
      <c r="F157" s="175" t="s">
        <v>1429</v>
      </c>
      <c r="H157" s="176">
        <v>32.124000000000002</v>
      </c>
      <c r="L157" s="172"/>
      <c r="M157" s="177"/>
      <c r="N157" s="178"/>
      <c r="O157" s="178"/>
      <c r="P157" s="178"/>
      <c r="Q157" s="178"/>
      <c r="R157" s="178"/>
      <c r="S157" s="178"/>
      <c r="T157" s="179"/>
      <c r="AT157" s="174" t="s">
        <v>173</v>
      </c>
      <c r="AU157" s="174" t="s">
        <v>82</v>
      </c>
      <c r="AV157" s="12" t="s">
        <v>82</v>
      </c>
      <c r="AW157" s="12" t="s">
        <v>36</v>
      </c>
      <c r="AX157" s="12" t="s">
        <v>73</v>
      </c>
      <c r="AY157" s="174" t="s">
        <v>149</v>
      </c>
    </row>
    <row r="158" spans="2:65" s="12" customFormat="1">
      <c r="B158" s="172"/>
      <c r="D158" s="173" t="s">
        <v>173</v>
      </c>
      <c r="E158" s="174" t="s">
        <v>5</v>
      </c>
      <c r="F158" s="175" t="s">
        <v>1430</v>
      </c>
      <c r="H158" s="176">
        <v>2.0920000000000001</v>
      </c>
      <c r="L158" s="172"/>
      <c r="M158" s="177"/>
      <c r="N158" s="178"/>
      <c r="O158" s="178"/>
      <c r="P158" s="178"/>
      <c r="Q158" s="178"/>
      <c r="R158" s="178"/>
      <c r="S158" s="178"/>
      <c r="T158" s="179"/>
      <c r="AT158" s="174" t="s">
        <v>173</v>
      </c>
      <c r="AU158" s="174" t="s">
        <v>82</v>
      </c>
      <c r="AV158" s="12" t="s">
        <v>82</v>
      </c>
      <c r="AW158" s="12" t="s">
        <v>36</v>
      </c>
      <c r="AX158" s="12" t="s">
        <v>73</v>
      </c>
      <c r="AY158" s="174" t="s">
        <v>149</v>
      </c>
    </row>
    <row r="159" spans="2:65" s="15" customFormat="1">
      <c r="B159" s="195"/>
      <c r="D159" s="173" t="s">
        <v>173</v>
      </c>
      <c r="E159" s="196" t="s">
        <v>5</v>
      </c>
      <c r="F159" s="197" t="s">
        <v>284</v>
      </c>
      <c r="H159" s="198">
        <v>34.216000000000001</v>
      </c>
      <c r="L159" s="195"/>
      <c r="M159" s="199"/>
      <c r="N159" s="200"/>
      <c r="O159" s="200"/>
      <c r="P159" s="200"/>
      <c r="Q159" s="200"/>
      <c r="R159" s="200"/>
      <c r="S159" s="200"/>
      <c r="T159" s="201"/>
      <c r="AT159" s="196" t="s">
        <v>173</v>
      </c>
      <c r="AU159" s="196" t="s">
        <v>82</v>
      </c>
      <c r="AV159" s="15" t="s">
        <v>161</v>
      </c>
      <c r="AW159" s="15" t="s">
        <v>36</v>
      </c>
      <c r="AX159" s="15" t="s">
        <v>73</v>
      </c>
      <c r="AY159" s="196" t="s">
        <v>149</v>
      </c>
    </row>
    <row r="160" spans="2:65" s="13" customFormat="1">
      <c r="B160" s="182"/>
      <c r="D160" s="173" t="s">
        <v>173</v>
      </c>
      <c r="E160" s="183" t="s">
        <v>5</v>
      </c>
      <c r="F160" s="184" t="s">
        <v>192</v>
      </c>
      <c r="H160" s="183" t="s">
        <v>5</v>
      </c>
      <c r="L160" s="182"/>
      <c r="M160" s="185"/>
      <c r="N160" s="186"/>
      <c r="O160" s="186"/>
      <c r="P160" s="186"/>
      <c r="Q160" s="186"/>
      <c r="R160" s="186"/>
      <c r="S160" s="186"/>
      <c r="T160" s="187"/>
      <c r="AT160" s="183" t="s">
        <v>173</v>
      </c>
      <c r="AU160" s="183" t="s">
        <v>82</v>
      </c>
      <c r="AV160" s="13" t="s">
        <v>80</v>
      </c>
      <c r="AW160" s="13" t="s">
        <v>36</v>
      </c>
      <c r="AX160" s="13" t="s">
        <v>73</v>
      </c>
      <c r="AY160" s="183" t="s">
        <v>149</v>
      </c>
    </row>
    <row r="161" spans="2:65" s="12" customFormat="1">
      <c r="B161" s="172"/>
      <c r="D161" s="173" t="s">
        <v>173</v>
      </c>
      <c r="E161" s="174" t="s">
        <v>5</v>
      </c>
      <c r="F161" s="175" t="s">
        <v>1431</v>
      </c>
      <c r="H161" s="176">
        <v>2.278</v>
      </c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173</v>
      </c>
      <c r="AU161" s="174" t="s">
        <v>82</v>
      </c>
      <c r="AV161" s="12" t="s">
        <v>82</v>
      </c>
      <c r="AW161" s="12" t="s">
        <v>36</v>
      </c>
      <c r="AX161" s="12" t="s">
        <v>73</v>
      </c>
      <c r="AY161" s="174" t="s">
        <v>149</v>
      </c>
    </row>
    <row r="162" spans="2:65" s="12" customFormat="1">
      <c r="B162" s="172"/>
      <c r="D162" s="173" t="s">
        <v>173</v>
      </c>
      <c r="E162" s="174" t="s">
        <v>5</v>
      </c>
      <c r="F162" s="175" t="s">
        <v>1432</v>
      </c>
      <c r="H162" s="176">
        <v>0.19800000000000001</v>
      </c>
      <c r="L162" s="172"/>
      <c r="M162" s="177"/>
      <c r="N162" s="178"/>
      <c r="O162" s="178"/>
      <c r="P162" s="178"/>
      <c r="Q162" s="178"/>
      <c r="R162" s="178"/>
      <c r="S162" s="178"/>
      <c r="T162" s="179"/>
      <c r="AT162" s="174" t="s">
        <v>173</v>
      </c>
      <c r="AU162" s="174" t="s">
        <v>82</v>
      </c>
      <c r="AV162" s="12" t="s">
        <v>82</v>
      </c>
      <c r="AW162" s="12" t="s">
        <v>36</v>
      </c>
      <c r="AX162" s="12" t="s">
        <v>73</v>
      </c>
      <c r="AY162" s="174" t="s">
        <v>149</v>
      </c>
    </row>
    <row r="163" spans="2:65" s="15" customFormat="1">
      <c r="B163" s="195"/>
      <c r="D163" s="173" t="s">
        <v>173</v>
      </c>
      <c r="E163" s="196" t="s">
        <v>5</v>
      </c>
      <c r="F163" s="197" t="s">
        <v>284</v>
      </c>
      <c r="H163" s="198">
        <v>2.476</v>
      </c>
      <c r="L163" s="195"/>
      <c r="M163" s="199"/>
      <c r="N163" s="200"/>
      <c r="O163" s="200"/>
      <c r="P163" s="200"/>
      <c r="Q163" s="200"/>
      <c r="R163" s="200"/>
      <c r="S163" s="200"/>
      <c r="T163" s="201"/>
      <c r="AT163" s="196" t="s">
        <v>173</v>
      </c>
      <c r="AU163" s="196" t="s">
        <v>82</v>
      </c>
      <c r="AV163" s="15" t="s">
        <v>161</v>
      </c>
      <c r="AW163" s="15" t="s">
        <v>36</v>
      </c>
      <c r="AX163" s="15" t="s">
        <v>73</v>
      </c>
      <c r="AY163" s="196" t="s">
        <v>149</v>
      </c>
    </row>
    <row r="164" spans="2:65" s="14" customFormat="1">
      <c r="B164" s="188"/>
      <c r="D164" s="173" t="s">
        <v>173</v>
      </c>
      <c r="E164" s="189" t="s">
        <v>5</v>
      </c>
      <c r="F164" s="190" t="s">
        <v>194</v>
      </c>
      <c r="H164" s="191">
        <v>36.692</v>
      </c>
      <c r="L164" s="188"/>
      <c r="M164" s="192"/>
      <c r="N164" s="193"/>
      <c r="O164" s="193"/>
      <c r="P164" s="193"/>
      <c r="Q164" s="193"/>
      <c r="R164" s="193"/>
      <c r="S164" s="193"/>
      <c r="T164" s="194"/>
      <c r="AT164" s="189" t="s">
        <v>173</v>
      </c>
      <c r="AU164" s="189" t="s">
        <v>82</v>
      </c>
      <c r="AV164" s="14" t="s">
        <v>156</v>
      </c>
      <c r="AW164" s="14" t="s">
        <v>36</v>
      </c>
      <c r="AX164" s="14" t="s">
        <v>80</v>
      </c>
      <c r="AY164" s="189" t="s">
        <v>149</v>
      </c>
    </row>
    <row r="165" spans="2:65" s="1" customFormat="1" ht="38.25" customHeight="1">
      <c r="B165" s="160"/>
      <c r="C165" s="161" t="s">
        <v>230</v>
      </c>
      <c r="D165" s="161" t="s">
        <v>151</v>
      </c>
      <c r="E165" s="162" t="s">
        <v>288</v>
      </c>
      <c r="F165" s="163" t="s">
        <v>289</v>
      </c>
      <c r="G165" s="164" t="s">
        <v>268</v>
      </c>
      <c r="H165" s="165">
        <v>73.384</v>
      </c>
      <c r="I165" s="166"/>
      <c r="J165" s="166">
        <f>ROUND(I165*H165,2)</f>
        <v>0</v>
      </c>
      <c r="K165" s="163" t="s">
        <v>155</v>
      </c>
      <c r="L165" s="39"/>
      <c r="M165" s="167" t="s">
        <v>5</v>
      </c>
      <c r="N165" s="168" t="s">
        <v>44</v>
      </c>
      <c r="O165" s="169">
        <v>0.58599999999999997</v>
      </c>
      <c r="P165" s="169">
        <f>O165*H165</f>
        <v>43.003023999999996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AR165" s="25" t="s">
        <v>156</v>
      </c>
      <c r="AT165" s="25" t="s">
        <v>151</v>
      </c>
      <c r="AU165" s="25" t="s">
        <v>82</v>
      </c>
      <c r="AY165" s="25" t="s">
        <v>149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25" t="s">
        <v>80</v>
      </c>
      <c r="BK165" s="171">
        <f>ROUND(I165*H165,2)</f>
        <v>0</v>
      </c>
      <c r="BL165" s="25" t="s">
        <v>156</v>
      </c>
      <c r="BM165" s="25" t="s">
        <v>1433</v>
      </c>
    </row>
    <row r="166" spans="2:65" s="13" customFormat="1">
      <c r="B166" s="182"/>
      <c r="D166" s="173" t="s">
        <v>173</v>
      </c>
      <c r="E166" s="183" t="s">
        <v>5</v>
      </c>
      <c r="F166" s="184" t="s">
        <v>187</v>
      </c>
      <c r="H166" s="183" t="s">
        <v>5</v>
      </c>
      <c r="L166" s="182"/>
      <c r="M166" s="185"/>
      <c r="N166" s="186"/>
      <c r="O166" s="186"/>
      <c r="P166" s="186"/>
      <c r="Q166" s="186"/>
      <c r="R166" s="186"/>
      <c r="S166" s="186"/>
      <c r="T166" s="187"/>
      <c r="AT166" s="183" t="s">
        <v>173</v>
      </c>
      <c r="AU166" s="183" t="s">
        <v>82</v>
      </c>
      <c r="AV166" s="13" t="s">
        <v>80</v>
      </c>
      <c r="AW166" s="13" t="s">
        <v>36</v>
      </c>
      <c r="AX166" s="13" t="s">
        <v>73</v>
      </c>
      <c r="AY166" s="183" t="s">
        <v>149</v>
      </c>
    </row>
    <row r="167" spans="2:65" s="13" customFormat="1">
      <c r="B167" s="182"/>
      <c r="D167" s="173" t="s">
        <v>173</v>
      </c>
      <c r="E167" s="183" t="s">
        <v>5</v>
      </c>
      <c r="F167" s="184" t="s">
        <v>291</v>
      </c>
      <c r="H167" s="183" t="s">
        <v>5</v>
      </c>
      <c r="L167" s="182"/>
      <c r="M167" s="185"/>
      <c r="N167" s="186"/>
      <c r="O167" s="186"/>
      <c r="P167" s="186"/>
      <c r="Q167" s="186"/>
      <c r="R167" s="186"/>
      <c r="S167" s="186"/>
      <c r="T167" s="187"/>
      <c r="AT167" s="183" t="s">
        <v>173</v>
      </c>
      <c r="AU167" s="183" t="s">
        <v>82</v>
      </c>
      <c r="AV167" s="13" t="s">
        <v>80</v>
      </c>
      <c r="AW167" s="13" t="s">
        <v>36</v>
      </c>
      <c r="AX167" s="13" t="s">
        <v>73</v>
      </c>
      <c r="AY167" s="183" t="s">
        <v>149</v>
      </c>
    </row>
    <row r="168" spans="2:65" s="13" customFormat="1">
      <c r="B168" s="182"/>
      <c r="D168" s="173" t="s">
        <v>173</v>
      </c>
      <c r="E168" s="183" t="s">
        <v>5</v>
      </c>
      <c r="F168" s="184" t="s">
        <v>281</v>
      </c>
      <c r="H168" s="183" t="s">
        <v>5</v>
      </c>
      <c r="L168" s="182"/>
      <c r="M168" s="185"/>
      <c r="N168" s="186"/>
      <c r="O168" s="186"/>
      <c r="P168" s="186"/>
      <c r="Q168" s="186"/>
      <c r="R168" s="186"/>
      <c r="S168" s="186"/>
      <c r="T168" s="187"/>
      <c r="AT168" s="183" t="s">
        <v>173</v>
      </c>
      <c r="AU168" s="183" t="s">
        <v>82</v>
      </c>
      <c r="AV168" s="13" t="s">
        <v>80</v>
      </c>
      <c r="AW168" s="13" t="s">
        <v>36</v>
      </c>
      <c r="AX168" s="13" t="s">
        <v>73</v>
      </c>
      <c r="AY168" s="183" t="s">
        <v>149</v>
      </c>
    </row>
    <row r="169" spans="2:65" s="13" customFormat="1">
      <c r="B169" s="182"/>
      <c r="D169" s="173" t="s">
        <v>173</v>
      </c>
      <c r="E169" s="183" t="s">
        <v>5</v>
      </c>
      <c r="F169" s="184" t="s">
        <v>200</v>
      </c>
      <c r="H169" s="183" t="s">
        <v>5</v>
      </c>
      <c r="L169" s="182"/>
      <c r="M169" s="185"/>
      <c r="N169" s="186"/>
      <c r="O169" s="186"/>
      <c r="P169" s="186"/>
      <c r="Q169" s="186"/>
      <c r="R169" s="186"/>
      <c r="S169" s="186"/>
      <c r="T169" s="187"/>
      <c r="AT169" s="183" t="s">
        <v>173</v>
      </c>
      <c r="AU169" s="183" t="s">
        <v>82</v>
      </c>
      <c r="AV169" s="13" t="s">
        <v>80</v>
      </c>
      <c r="AW169" s="13" t="s">
        <v>36</v>
      </c>
      <c r="AX169" s="13" t="s">
        <v>73</v>
      </c>
      <c r="AY169" s="183" t="s">
        <v>149</v>
      </c>
    </row>
    <row r="170" spans="2:65" s="12" customFormat="1">
      <c r="B170" s="172"/>
      <c r="D170" s="173" t="s">
        <v>173</v>
      </c>
      <c r="E170" s="174" t="s">
        <v>5</v>
      </c>
      <c r="F170" s="175" t="s">
        <v>1434</v>
      </c>
      <c r="H170" s="176">
        <v>64.248000000000005</v>
      </c>
      <c r="L170" s="172"/>
      <c r="M170" s="177"/>
      <c r="N170" s="178"/>
      <c r="O170" s="178"/>
      <c r="P170" s="178"/>
      <c r="Q170" s="178"/>
      <c r="R170" s="178"/>
      <c r="S170" s="178"/>
      <c r="T170" s="179"/>
      <c r="AT170" s="174" t="s">
        <v>173</v>
      </c>
      <c r="AU170" s="174" t="s">
        <v>82</v>
      </c>
      <c r="AV170" s="12" t="s">
        <v>82</v>
      </c>
      <c r="AW170" s="12" t="s">
        <v>36</v>
      </c>
      <c r="AX170" s="12" t="s">
        <v>73</v>
      </c>
      <c r="AY170" s="174" t="s">
        <v>149</v>
      </c>
    </row>
    <row r="171" spans="2:65" s="12" customFormat="1">
      <c r="B171" s="172"/>
      <c r="D171" s="173" t="s">
        <v>173</v>
      </c>
      <c r="E171" s="174" t="s">
        <v>5</v>
      </c>
      <c r="F171" s="175" t="s">
        <v>1435</v>
      </c>
      <c r="H171" s="176">
        <v>4.1840000000000002</v>
      </c>
      <c r="L171" s="172"/>
      <c r="M171" s="177"/>
      <c r="N171" s="178"/>
      <c r="O171" s="178"/>
      <c r="P171" s="178"/>
      <c r="Q171" s="178"/>
      <c r="R171" s="178"/>
      <c r="S171" s="178"/>
      <c r="T171" s="179"/>
      <c r="AT171" s="174" t="s">
        <v>173</v>
      </c>
      <c r="AU171" s="174" t="s">
        <v>82</v>
      </c>
      <c r="AV171" s="12" t="s">
        <v>82</v>
      </c>
      <c r="AW171" s="12" t="s">
        <v>36</v>
      </c>
      <c r="AX171" s="12" t="s">
        <v>73</v>
      </c>
      <c r="AY171" s="174" t="s">
        <v>149</v>
      </c>
    </row>
    <row r="172" spans="2:65" s="15" customFormat="1">
      <c r="B172" s="195"/>
      <c r="D172" s="173" t="s">
        <v>173</v>
      </c>
      <c r="E172" s="196" t="s">
        <v>5</v>
      </c>
      <c r="F172" s="197" t="s">
        <v>284</v>
      </c>
      <c r="H172" s="198">
        <v>68.432000000000002</v>
      </c>
      <c r="L172" s="195"/>
      <c r="M172" s="199"/>
      <c r="N172" s="200"/>
      <c r="O172" s="200"/>
      <c r="P172" s="200"/>
      <c r="Q172" s="200"/>
      <c r="R172" s="200"/>
      <c r="S172" s="200"/>
      <c r="T172" s="201"/>
      <c r="AT172" s="196" t="s">
        <v>173</v>
      </c>
      <c r="AU172" s="196" t="s">
        <v>82</v>
      </c>
      <c r="AV172" s="15" t="s">
        <v>161</v>
      </c>
      <c r="AW172" s="15" t="s">
        <v>36</v>
      </c>
      <c r="AX172" s="15" t="s">
        <v>73</v>
      </c>
      <c r="AY172" s="196" t="s">
        <v>149</v>
      </c>
    </row>
    <row r="173" spans="2:65" s="13" customFormat="1">
      <c r="B173" s="182"/>
      <c r="D173" s="173" t="s">
        <v>173</v>
      </c>
      <c r="E173" s="183" t="s">
        <v>5</v>
      </c>
      <c r="F173" s="184" t="s">
        <v>192</v>
      </c>
      <c r="H173" s="183" t="s">
        <v>5</v>
      </c>
      <c r="L173" s="182"/>
      <c r="M173" s="185"/>
      <c r="N173" s="186"/>
      <c r="O173" s="186"/>
      <c r="P173" s="186"/>
      <c r="Q173" s="186"/>
      <c r="R173" s="186"/>
      <c r="S173" s="186"/>
      <c r="T173" s="187"/>
      <c r="AT173" s="183" t="s">
        <v>173</v>
      </c>
      <c r="AU173" s="183" t="s">
        <v>82</v>
      </c>
      <c r="AV173" s="13" t="s">
        <v>80</v>
      </c>
      <c r="AW173" s="13" t="s">
        <v>36</v>
      </c>
      <c r="AX173" s="13" t="s">
        <v>73</v>
      </c>
      <c r="AY173" s="183" t="s">
        <v>149</v>
      </c>
    </row>
    <row r="174" spans="2:65" s="12" customFormat="1">
      <c r="B174" s="172"/>
      <c r="D174" s="173" t="s">
        <v>173</v>
      </c>
      <c r="E174" s="174" t="s">
        <v>5</v>
      </c>
      <c r="F174" s="175" t="s">
        <v>1436</v>
      </c>
      <c r="H174" s="176">
        <v>4.556</v>
      </c>
      <c r="L174" s="172"/>
      <c r="M174" s="177"/>
      <c r="N174" s="178"/>
      <c r="O174" s="178"/>
      <c r="P174" s="178"/>
      <c r="Q174" s="178"/>
      <c r="R174" s="178"/>
      <c r="S174" s="178"/>
      <c r="T174" s="179"/>
      <c r="AT174" s="174" t="s">
        <v>173</v>
      </c>
      <c r="AU174" s="174" t="s">
        <v>82</v>
      </c>
      <c r="AV174" s="12" t="s">
        <v>82</v>
      </c>
      <c r="AW174" s="12" t="s">
        <v>36</v>
      </c>
      <c r="AX174" s="12" t="s">
        <v>73</v>
      </c>
      <c r="AY174" s="174" t="s">
        <v>149</v>
      </c>
    </row>
    <row r="175" spans="2:65" s="12" customFormat="1">
      <c r="B175" s="172"/>
      <c r="D175" s="173" t="s">
        <v>173</v>
      </c>
      <c r="E175" s="174" t="s">
        <v>5</v>
      </c>
      <c r="F175" s="175" t="s">
        <v>1437</v>
      </c>
      <c r="H175" s="176">
        <v>0.39600000000000002</v>
      </c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173</v>
      </c>
      <c r="AU175" s="174" t="s">
        <v>82</v>
      </c>
      <c r="AV175" s="12" t="s">
        <v>82</v>
      </c>
      <c r="AW175" s="12" t="s">
        <v>36</v>
      </c>
      <c r="AX175" s="12" t="s">
        <v>73</v>
      </c>
      <c r="AY175" s="174" t="s">
        <v>149</v>
      </c>
    </row>
    <row r="176" spans="2:65" s="15" customFormat="1">
      <c r="B176" s="195"/>
      <c r="D176" s="173" t="s">
        <v>173</v>
      </c>
      <c r="E176" s="196" t="s">
        <v>5</v>
      </c>
      <c r="F176" s="197" t="s">
        <v>284</v>
      </c>
      <c r="H176" s="198">
        <v>4.952</v>
      </c>
      <c r="L176" s="195"/>
      <c r="M176" s="199"/>
      <c r="N176" s="200"/>
      <c r="O176" s="200"/>
      <c r="P176" s="200"/>
      <c r="Q176" s="200"/>
      <c r="R176" s="200"/>
      <c r="S176" s="200"/>
      <c r="T176" s="201"/>
      <c r="AT176" s="196" t="s">
        <v>173</v>
      </c>
      <c r="AU176" s="196" t="s">
        <v>82</v>
      </c>
      <c r="AV176" s="15" t="s">
        <v>161</v>
      </c>
      <c r="AW176" s="15" t="s">
        <v>36</v>
      </c>
      <c r="AX176" s="15" t="s">
        <v>73</v>
      </c>
      <c r="AY176" s="196" t="s">
        <v>149</v>
      </c>
    </row>
    <row r="177" spans="2:65" s="14" customFormat="1">
      <c r="B177" s="188"/>
      <c r="D177" s="173" t="s">
        <v>173</v>
      </c>
      <c r="E177" s="189" t="s">
        <v>5</v>
      </c>
      <c r="F177" s="190" t="s">
        <v>194</v>
      </c>
      <c r="H177" s="191">
        <v>73.384</v>
      </c>
      <c r="L177" s="188"/>
      <c r="M177" s="192"/>
      <c r="N177" s="193"/>
      <c r="O177" s="193"/>
      <c r="P177" s="193"/>
      <c r="Q177" s="193"/>
      <c r="R177" s="193"/>
      <c r="S177" s="193"/>
      <c r="T177" s="194"/>
      <c r="AT177" s="189" t="s">
        <v>173</v>
      </c>
      <c r="AU177" s="189" t="s">
        <v>82</v>
      </c>
      <c r="AV177" s="14" t="s">
        <v>156</v>
      </c>
      <c r="AW177" s="14" t="s">
        <v>36</v>
      </c>
      <c r="AX177" s="14" t="s">
        <v>80</v>
      </c>
      <c r="AY177" s="189" t="s">
        <v>149</v>
      </c>
    </row>
    <row r="178" spans="2:65" s="1" customFormat="1" ht="38.25" customHeight="1">
      <c r="B178" s="160"/>
      <c r="C178" s="161" t="s">
        <v>237</v>
      </c>
      <c r="D178" s="161" t="s">
        <v>151</v>
      </c>
      <c r="E178" s="162" t="s">
        <v>297</v>
      </c>
      <c r="F178" s="163" t="s">
        <v>298</v>
      </c>
      <c r="G178" s="164" t="s">
        <v>268</v>
      </c>
      <c r="H178" s="165">
        <v>22.015000000000001</v>
      </c>
      <c r="I178" s="166"/>
      <c r="J178" s="166">
        <f>ROUND(I178*H178,2)</f>
        <v>0</v>
      </c>
      <c r="K178" s="163" t="s">
        <v>155</v>
      </c>
      <c r="L178" s="39"/>
      <c r="M178" s="167" t="s">
        <v>5</v>
      </c>
      <c r="N178" s="168" t="s">
        <v>44</v>
      </c>
      <c r="O178" s="169">
        <v>0.1</v>
      </c>
      <c r="P178" s="169">
        <f>O178*H178</f>
        <v>2.2015000000000002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AR178" s="25" t="s">
        <v>156</v>
      </c>
      <c r="AT178" s="25" t="s">
        <v>151</v>
      </c>
      <c r="AU178" s="25" t="s">
        <v>82</v>
      </c>
      <c r="AY178" s="25" t="s">
        <v>149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25" t="s">
        <v>80</v>
      </c>
      <c r="BK178" s="171">
        <f>ROUND(I178*H178,2)</f>
        <v>0</v>
      </c>
      <c r="BL178" s="25" t="s">
        <v>156</v>
      </c>
      <c r="BM178" s="25" t="s">
        <v>1438</v>
      </c>
    </row>
    <row r="179" spans="2:65" s="1" customFormat="1" ht="27">
      <c r="B179" s="39"/>
      <c r="D179" s="173" t="s">
        <v>179</v>
      </c>
      <c r="F179" s="180" t="s">
        <v>300</v>
      </c>
      <c r="L179" s="39"/>
      <c r="M179" s="181"/>
      <c r="N179" s="40"/>
      <c r="O179" s="40"/>
      <c r="P179" s="40"/>
      <c r="Q179" s="40"/>
      <c r="R179" s="40"/>
      <c r="S179" s="40"/>
      <c r="T179" s="68"/>
      <c r="AT179" s="25" t="s">
        <v>179</v>
      </c>
      <c r="AU179" s="25" t="s">
        <v>82</v>
      </c>
    </row>
    <row r="180" spans="2:65" s="12" customFormat="1">
      <c r="B180" s="172"/>
      <c r="D180" s="173" t="s">
        <v>173</v>
      </c>
      <c r="F180" s="175" t="s">
        <v>1439</v>
      </c>
      <c r="H180" s="176">
        <v>22.015000000000001</v>
      </c>
      <c r="L180" s="172"/>
      <c r="M180" s="177"/>
      <c r="N180" s="178"/>
      <c r="O180" s="178"/>
      <c r="P180" s="178"/>
      <c r="Q180" s="178"/>
      <c r="R180" s="178"/>
      <c r="S180" s="178"/>
      <c r="T180" s="179"/>
      <c r="AT180" s="174" t="s">
        <v>173</v>
      </c>
      <c r="AU180" s="174" t="s">
        <v>82</v>
      </c>
      <c r="AV180" s="12" t="s">
        <v>82</v>
      </c>
      <c r="AW180" s="12" t="s">
        <v>6</v>
      </c>
      <c r="AX180" s="12" t="s">
        <v>80</v>
      </c>
      <c r="AY180" s="174" t="s">
        <v>149</v>
      </c>
    </row>
    <row r="181" spans="2:65" s="1" customFormat="1" ht="38.25" customHeight="1">
      <c r="B181" s="160"/>
      <c r="C181" s="161" t="s">
        <v>11</v>
      </c>
      <c r="D181" s="161" t="s">
        <v>151</v>
      </c>
      <c r="E181" s="162" t="s">
        <v>303</v>
      </c>
      <c r="F181" s="163" t="s">
        <v>304</v>
      </c>
      <c r="G181" s="164" t="s">
        <v>268</v>
      </c>
      <c r="H181" s="165">
        <v>55.037999999999997</v>
      </c>
      <c r="I181" s="166"/>
      <c r="J181" s="166">
        <f>ROUND(I181*H181,2)</f>
        <v>0</v>
      </c>
      <c r="K181" s="163" t="s">
        <v>155</v>
      </c>
      <c r="L181" s="39"/>
      <c r="M181" s="167" t="s">
        <v>5</v>
      </c>
      <c r="N181" s="168" t="s">
        <v>44</v>
      </c>
      <c r="O181" s="169">
        <v>0.75</v>
      </c>
      <c r="P181" s="169">
        <f>O181*H181</f>
        <v>41.278499999999994</v>
      </c>
      <c r="Q181" s="169">
        <v>0</v>
      </c>
      <c r="R181" s="169">
        <f>Q181*H181</f>
        <v>0</v>
      </c>
      <c r="S181" s="169">
        <v>0</v>
      </c>
      <c r="T181" s="170">
        <f>S181*H181</f>
        <v>0</v>
      </c>
      <c r="AR181" s="25" t="s">
        <v>156</v>
      </c>
      <c r="AT181" s="25" t="s">
        <v>151</v>
      </c>
      <c r="AU181" s="25" t="s">
        <v>82</v>
      </c>
      <c r="AY181" s="25" t="s">
        <v>149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25" t="s">
        <v>80</v>
      </c>
      <c r="BK181" s="171">
        <f>ROUND(I181*H181,2)</f>
        <v>0</v>
      </c>
      <c r="BL181" s="25" t="s">
        <v>156</v>
      </c>
      <c r="BM181" s="25" t="s">
        <v>1440</v>
      </c>
    </row>
    <row r="182" spans="2:65" s="13" customFormat="1">
      <c r="B182" s="182"/>
      <c r="D182" s="173" t="s">
        <v>173</v>
      </c>
      <c r="E182" s="183" t="s">
        <v>5</v>
      </c>
      <c r="F182" s="184" t="s">
        <v>187</v>
      </c>
      <c r="H182" s="183" t="s">
        <v>5</v>
      </c>
      <c r="L182" s="182"/>
      <c r="M182" s="185"/>
      <c r="N182" s="186"/>
      <c r="O182" s="186"/>
      <c r="P182" s="186"/>
      <c r="Q182" s="186"/>
      <c r="R182" s="186"/>
      <c r="S182" s="186"/>
      <c r="T182" s="187"/>
      <c r="AT182" s="183" t="s">
        <v>173</v>
      </c>
      <c r="AU182" s="183" t="s">
        <v>82</v>
      </c>
      <c r="AV182" s="13" t="s">
        <v>80</v>
      </c>
      <c r="AW182" s="13" t="s">
        <v>36</v>
      </c>
      <c r="AX182" s="13" t="s">
        <v>73</v>
      </c>
      <c r="AY182" s="183" t="s">
        <v>149</v>
      </c>
    </row>
    <row r="183" spans="2:65" s="13" customFormat="1">
      <c r="B183" s="182"/>
      <c r="D183" s="173" t="s">
        <v>173</v>
      </c>
      <c r="E183" s="183" t="s">
        <v>5</v>
      </c>
      <c r="F183" s="184" t="s">
        <v>306</v>
      </c>
      <c r="H183" s="183" t="s">
        <v>5</v>
      </c>
      <c r="L183" s="182"/>
      <c r="M183" s="185"/>
      <c r="N183" s="186"/>
      <c r="O183" s="186"/>
      <c r="P183" s="186"/>
      <c r="Q183" s="186"/>
      <c r="R183" s="186"/>
      <c r="S183" s="186"/>
      <c r="T183" s="187"/>
      <c r="AT183" s="183" t="s">
        <v>173</v>
      </c>
      <c r="AU183" s="183" t="s">
        <v>82</v>
      </c>
      <c r="AV183" s="13" t="s">
        <v>80</v>
      </c>
      <c r="AW183" s="13" t="s">
        <v>36</v>
      </c>
      <c r="AX183" s="13" t="s">
        <v>73</v>
      </c>
      <c r="AY183" s="183" t="s">
        <v>149</v>
      </c>
    </row>
    <row r="184" spans="2:65" s="13" customFormat="1">
      <c r="B184" s="182"/>
      <c r="D184" s="173" t="s">
        <v>173</v>
      </c>
      <c r="E184" s="183" t="s">
        <v>5</v>
      </c>
      <c r="F184" s="184" t="s">
        <v>281</v>
      </c>
      <c r="H184" s="183" t="s">
        <v>5</v>
      </c>
      <c r="L184" s="182"/>
      <c r="M184" s="185"/>
      <c r="N184" s="186"/>
      <c r="O184" s="186"/>
      <c r="P184" s="186"/>
      <c r="Q184" s="186"/>
      <c r="R184" s="186"/>
      <c r="S184" s="186"/>
      <c r="T184" s="187"/>
      <c r="AT184" s="183" t="s">
        <v>173</v>
      </c>
      <c r="AU184" s="183" t="s">
        <v>82</v>
      </c>
      <c r="AV184" s="13" t="s">
        <v>80</v>
      </c>
      <c r="AW184" s="13" t="s">
        <v>36</v>
      </c>
      <c r="AX184" s="13" t="s">
        <v>73</v>
      </c>
      <c r="AY184" s="183" t="s">
        <v>149</v>
      </c>
    </row>
    <row r="185" spans="2:65" s="13" customFormat="1">
      <c r="B185" s="182"/>
      <c r="D185" s="173" t="s">
        <v>173</v>
      </c>
      <c r="E185" s="183" t="s">
        <v>5</v>
      </c>
      <c r="F185" s="184" t="s">
        <v>200</v>
      </c>
      <c r="H185" s="183" t="s">
        <v>5</v>
      </c>
      <c r="L185" s="182"/>
      <c r="M185" s="185"/>
      <c r="N185" s="186"/>
      <c r="O185" s="186"/>
      <c r="P185" s="186"/>
      <c r="Q185" s="186"/>
      <c r="R185" s="186"/>
      <c r="S185" s="186"/>
      <c r="T185" s="187"/>
      <c r="AT185" s="183" t="s">
        <v>173</v>
      </c>
      <c r="AU185" s="183" t="s">
        <v>82</v>
      </c>
      <c r="AV185" s="13" t="s">
        <v>80</v>
      </c>
      <c r="AW185" s="13" t="s">
        <v>36</v>
      </c>
      <c r="AX185" s="13" t="s">
        <v>73</v>
      </c>
      <c r="AY185" s="183" t="s">
        <v>149</v>
      </c>
    </row>
    <row r="186" spans="2:65" s="12" customFormat="1">
      <c r="B186" s="172"/>
      <c r="D186" s="173" t="s">
        <v>173</v>
      </c>
      <c r="E186" s="174" t="s">
        <v>5</v>
      </c>
      <c r="F186" s="175" t="s">
        <v>1441</v>
      </c>
      <c r="H186" s="176">
        <v>48.186</v>
      </c>
      <c r="L186" s="172"/>
      <c r="M186" s="177"/>
      <c r="N186" s="178"/>
      <c r="O186" s="178"/>
      <c r="P186" s="178"/>
      <c r="Q186" s="178"/>
      <c r="R186" s="178"/>
      <c r="S186" s="178"/>
      <c r="T186" s="179"/>
      <c r="AT186" s="174" t="s">
        <v>173</v>
      </c>
      <c r="AU186" s="174" t="s">
        <v>82</v>
      </c>
      <c r="AV186" s="12" t="s">
        <v>82</v>
      </c>
      <c r="AW186" s="12" t="s">
        <v>36</v>
      </c>
      <c r="AX186" s="12" t="s">
        <v>73</v>
      </c>
      <c r="AY186" s="174" t="s">
        <v>149</v>
      </c>
    </row>
    <row r="187" spans="2:65" s="12" customFormat="1">
      <c r="B187" s="172"/>
      <c r="D187" s="173" t="s">
        <v>173</v>
      </c>
      <c r="E187" s="174" t="s">
        <v>5</v>
      </c>
      <c r="F187" s="175" t="s">
        <v>1442</v>
      </c>
      <c r="H187" s="176">
        <v>3.1379999999999999</v>
      </c>
      <c r="L187" s="172"/>
      <c r="M187" s="177"/>
      <c r="N187" s="178"/>
      <c r="O187" s="178"/>
      <c r="P187" s="178"/>
      <c r="Q187" s="178"/>
      <c r="R187" s="178"/>
      <c r="S187" s="178"/>
      <c r="T187" s="179"/>
      <c r="AT187" s="174" t="s">
        <v>173</v>
      </c>
      <c r="AU187" s="174" t="s">
        <v>82</v>
      </c>
      <c r="AV187" s="12" t="s">
        <v>82</v>
      </c>
      <c r="AW187" s="12" t="s">
        <v>36</v>
      </c>
      <c r="AX187" s="12" t="s">
        <v>73</v>
      </c>
      <c r="AY187" s="174" t="s">
        <v>149</v>
      </c>
    </row>
    <row r="188" spans="2:65" s="15" customFormat="1">
      <c r="B188" s="195"/>
      <c r="D188" s="173" t="s">
        <v>173</v>
      </c>
      <c r="E188" s="196" t="s">
        <v>5</v>
      </c>
      <c r="F188" s="197" t="s">
        <v>284</v>
      </c>
      <c r="H188" s="198">
        <v>51.323999999999998</v>
      </c>
      <c r="L188" s="195"/>
      <c r="M188" s="199"/>
      <c r="N188" s="200"/>
      <c r="O188" s="200"/>
      <c r="P188" s="200"/>
      <c r="Q188" s="200"/>
      <c r="R188" s="200"/>
      <c r="S188" s="200"/>
      <c r="T188" s="201"/>
      <c r="AT188" s="196" t="s">
        <v>173</v>
      </c>
      <c r="AU188" s="196" t="s">
        <v>82</v>
      </c>
      <c r="AV188" s="15" t="s">
        <v>161</v>
      </c>
      <c r="AW188" s="15" t="s">
        <v>36</v>
      </c>
      <c r="AX188" s="15" t="s">
        <v>73</v>
      </c>
      <c r="AY188" s="196" t="s">
        <v>149</v>
      </c>
    </row>
    <row r="189" spans="2:65" s="13" customFormat="1">
      <c r="B189" s="182"/>
      <c r="D189" s="173" t="s">
        <v>173</v>
      </c>
      <c r="E189" s="183" t="s">
        <v>5</v>
      </c>
      <c r="F189" s="184" t="s">
        <v>192</v>
      </c>
      <c r="H189" s="183" t="s">
        <v>5</v>
      </c>
      <c r="L189" s="182"/>
      <c r="M189" s="185"/>
      <c r="N189" s="186"/>
      <c r="O189" s="186"/>
      <c r="P189" s="186"/>
      <c r="Q189" s="186"/>
      <c r="R189" s="186"/>
      <c r="S189" s="186"/>
      <c r="T189" s="187"/>
      <c r="AT189" s="183" t="s">
        <v>173</v>
      </c>
      <c r="AU189" s="183" t="s">
        <v>82</v>
      </c>
      <c r="AV189" s="13" t="s">
        <v>80</v>
      </c>
      <c r="AW189" s="13" t="s">
        <v>36</v>
      </c>
      <c r="AX189" s="13" t="s">
        <v>73</v>
      </c>
      <c r="AY189" s="183" t="s">
        <v>149</v>
      </c>
    </row>
    <row r="190" spans="2:65" s="12" customFormat="1">
      <c r="B190" s="172"/>
      <c r="D190" s="173" t="s">
        <v>173</v>
      </c>
      <c r="E190" s="174" t="s">
        <v>5</v>
      </c>
      <c r="F190" s="175" t="s">
        <v>1443</v>
      </c>
      <c r="H190" s="176">
        <v>3.4169999999999998</v>
      </c>
      <c r="L190" s="172"/>
      <c r="M190" s="177"/>
      <c r="N190" s="178"/>
      <c r="O190" s="178"/>
      <c r="P190" s="178"/>
      <c r="Q190" s="178"/>
      <c r="R190" s="178"/>
      <c r="S190" s="178"/>
      <c r="T190" s="179"/>
      <c r="AT190" s="174" t="s">
        <v>173</v>
      </c>
      <c r="AU190" s="174" t="s">
        <v>82</v>
      </c>
      <c r="AV190" s="12" t="s">
        <v>82</v>
      </c>
      <c r="AW190" s="12" t="s">
        <v>36</v>
      </c>
      <c r="AX190" s="12" t="s">
        <v>73</v>
      </c>
      <c r="AY190" s="174" t="s">
        <v>149</v>
      </c>
    </row>
    <row r="191" spans="2:65" s="12" customFormat="1">
      <c r="B191" s="172"/>
      <c r="D191" s="173" t="s">
        <v>173</v>
      </c>
      <c r="E191" s="174" t="s">
        <v>5</v>
      </c>
      <c r="F191" s="175" t="s">
        <v>1444</v>
      </c>
      <c r="H191" s="176">
        <v>0.29699999999999999</v>
      </c>
      <c r="L191" s="172"/>
      <c r="M191" s="177"/>
      <c r="N191" s="178"/>
      <c r="O191" s="178"/>
      <c r="P191" s="178"/>
      <c r="Q191" s="178"/>
      <c r="R191" s="178"/>
      <c r="S191" s="178"/>
      <c r="T191" s="179"/>
      <c r="AT191" s="174" t="s">
        <v>173</v>
      </c>
      <c r="AU191" s="174" t="s">
        <v>82</v>
      </c>
      <c r="AV191" s="12" t="s">
        <v>82</v>
      </c>
      <c r="AW191" s="12" t="s">
        <v>36</v>
      </c>
      <c r="AX191" s="12" t="s">
        <v>73</v>
      </c>
      <c r="AY191" s="174" t="s">
        <v>149</v>
      </c>
    </row>
    <row r="192" spans="2:65" s="15" customFormat="1">
      <c r="B192" s="195"/>
      <c r="D192" s="173" t="s">
        <v>173</v>
      </c>
      <c r="E192" s="196" t="s">
        <v>5</v>
      </c>
      <c r="F192" s="197" t="s">
        <v>284</v>
      </c>
      <c r="H192" s="198">
        <v>3.714</v>
      </c>
      <c r="L192" s="195"/>
      <c r="M192" s="199"/>
      <c r="N192" s="200"/>
      <c r="O192" s="200"/>
      <c r="P192" s="200"/>
      <c r="Q192" s="200"/>
      <c r="R192" s="200"/>
      <c r="S192" s="200"/>
      <c r="T192" s="201"/>
      <c r="AT192" s="196" t="s">
        <v>173</v>
      </c>
      <c r="AU192" s="196" t="s">
        <v>82</v>
      </c>
      <c r="AV192" s="15" t="s">
        <v>161</v>
      </c>
      <c r="AW192" s="15" t="s">
        <v>36</v>
      </c>
      <c r="AX192" s="15" t="s">
        <v>73</v>
      </c>
      <c r="AY192" s="196" t="s">
        <v>149</v>
      </c>
    </row>
    <row r="193" spans="2:65" s="14" customFormat="1">
      <c r="B193" s="188"/>
      <c r="D193" s="173" t="s">
        <v>173</v>
      </c>
      <c r="E193" s="189" t="s">
        <v>5</v>
      </c>
      <c r="F193" s="190" t="s">
        <v>194</v>
      </c>
      <c r="H193" s="191">
        <v>55.037999999999997</v>
      </c>
      <c r="L193" s="188"/>
      <c r="M193" s="192"/>
      <c r="N193" s="193"/>
      <c r="O193" s="193"/>
      <c r="P193" s="193"/>
      <c r="Q193" s="193"/>
      <c r="R193" s="193"/>
      <c r="S193" s="193"/>
      <c r="T193" s="194"/>
      <c r="AT193" s="189" t="s">
        <v>173</v>
      </c>
      <c r="AU193" s="189" t="s">
        <v>82</v>
      </c>
      <c r="AV193" s="14" t="s">
        <v>156</v>
      </c>
      <c r="AW193" s="14" t="s">
        <v>36</v>
      </c>
      <c r="AX193" s="14" t="s">
        <v>80</v>
      </c>
      <c r="AY193" s="189" t="s">
        <v>149</v>
      </c>
    </row>
    <row r="194" spans="2:65" s="1" customFormat="1" ht="38.25" customHeight="1">
      <c r="B194" s="160"/>
      <c r="C194" s="161" t="s">
        <v>247</v>
      </c>
      <c r="D194" s="161" t="s">
        <v>151</v>
      </c>
      <c r="E194" s="162" t="s">
        <v>312</v>
      </c>
      <c r="F194" s="163" t="s">
        <v>313</v>
      </c>
      <c r="G194" s="164" t="s">
        <v>268</v>
      </c>
      <c r="H194" s="165">
        <v>16.510999999999999</v>
      </c>
      <c r="I194" s="166"/>
      <c r="J194" s="166">
        <f>ROUND(I194*H194,2)</f>
        <v>0</v>
      </c>
      <c r="K194" s="163" t="s">
        <v>155</v>
      </c>
      <c r="L194" s="39"/>
      <c r="M194" s="167" t="s">
        <v>5</v>
      </c>
      <c r="N194" s="168" t="s">
        <v>44</v>
      </c>
      <c r="O194" s="169">
        <v>0.19800000000000001</v>
      </c>
      <c r="P194" s="169">
        <f>O194*H194</f>
        <v>3.2691780000000001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AR194" s="25" t="s">
        <v>156</v>
      </c>
      <c r="AT194" s="25" t="s">
        <v>151</v>
      </c>
      <c r="AU194" s="25" t="s">
        <v>82</v>
      </c>
      <c r="AY194" s="25" t="s">
        <v>149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25" t="s">
        <v>80</v>
      </c>
      <c r="BK194" s="171">
        <f>ROUND(I194*H194,2)</f>
        <v>0</v>
      </c>
      <c r="BL194" s="25" t="s">
        <v>156</v>
      </c>
      <c r="BM194" s="25" t="s">
        <v>1445</v>
      </c>
    </row>
    <row r="195" spans="2:65" s="1" customFormat="1" ht="27">
      <c r="B195" s="39"/>
      <c r="D195" s="173" t="s">
        <v>179</v>
      </c>
      <c r="F195" s="180" t="s">
        <v>300</v>
      </c>
      <c r="L195" s="39"/>
      <c r="M195" s="181"/>
      <c r="N195" s="40"/>
      <c r="O195" s="40"/>
      <c r="P195" s="40"/>
      <c r="Q195" s="40"/>
      <c r="R195" s="40"/>
      <c r="S195" s="40"/>
      <c r="T195" s="68"/>
      <c r="AT195" s="25" t="s">
        <v>179</v>
      </c>
      <c r="AU195" s="25" t="s">
        <v>82</v>
      </c>
    </row>
    <row r="196" spans="2:65" s="12" customFormat="1">
      <c r="B196" s="172"/>
      <c r="D196" s="173" t="s">
        <v>173</v>
      </c>
      <c r="F196" s="175" t="s">
        <v>1446</v>
      </c>
      <c r="H196" s="176">
        <v>16.510999999999999</v>
      </c>
      <c r="L196" s="172"/>
      <c r="M196" s="177"/>
      <c r="N196" s="178"/>
      <c r="O196" s="178"/>
      <c r="P196" s="178"/>
      <c r="Q196" s="178"/>
      <c r="R196" s="178"/>
      <c r="S196" s="178"/>
      <c r="T196" s="179"/>
      <c r="AT196" s="174" t="s">
        <v>173</v>
      </c>
      <c r="AU196" s="174" t="s">
        <v>82</v>
      </c>
      <c r="AV196" s="12" t="s">
        <v>82</v>
      </c>
      <c r="AW196" s="12" t="s">
        <v>6</v>
      </c>
      <c r="AX196" s="12" t="s">
        <v>80</v>
      </c>
      <c r="AY196" s="174" t="s">
        <v>149</v>
      </c>
    </row>
    <row r="197" spans="2:65" s="1" customFormat="1" ht="38.25" customHeight="1">
      <c r="B197" s="160"/>
      <c r="C197" s="161" t="s">
        <v>252</v>
      </c>
      <c r="D197" s="161" t="s">
        <v>151</v>
      </c>
      <c r="E197" s="162" t="s">
        <v>317</v>
      </c>
      <c r="F197" s="163" t="s">
        <v>318</v>
      </c>
      <c r="G197" s="164" t="s">
        <v>268</v>
      </c>
      <c r="H197" s="165">
        <v>18.346</v>
      </c>
      <c r="I197" s="166"/>
      <c r="J197" s="166">
        <f>ROUND(I197*H197,2)</f>
        <v>0</v>
      </c>
      <c r="K197" s="163" t="s">
        <v>155</v>
      </c>
      <c r="L197" s="39"/>
      <c r="M197" s="167" t="s">
        <v>5</v>
      </c>
      <c r="N197" s="168" t="s">
        <v>44</v>
      </c>
      <c r="O197" s="169">
        <v>2.379</v>
      </c>
      <c r="P197" s="169">
        <f>O197*H197</f>
        <v>43.645133999999999</v>
      </c>
      <c r="Q197" s="169">
        <v>1.0460000000000001E-2</v>
      </c>
      <c r="R197" s="169">
        <f>Q197*H197</f>
        <v>0.19189916000000001</v>
      </c>
      <c r="S197" s="169">
        <v>0</v>
      </c>
      <c r="T197" s="170">
        <f>S197*H197</f>
        <v>0</v>
      </c>
      <c r="AR197" s="25" t="s">
        <v>156</v>
      </c>
      <c r="AT197" s="25" t="s">
        <v>151</v>
      </c>
      <c r="AU197" s="25" t="s">
        <v>82</v>
      </c>
      <c r="AY197" s="25" t="s">
        <v>149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25" t="s">
        <v>80</v>
      </c>
      <c r="BK197" s="171">
        <f>ROUND(I197*H197,2)</f>
        <v>0</v>
      </c>
      <c r="BL197" s="25" t="s">
        <v>156</v>
      </c>
      <c r="BM197" s="25" t="s">
        <v>1447</v>
      </c>
    </row>
    <row r="198" spans="2:65" s="13" customFormat="1">
      <c r="B198" s="182"/>
      <c r="D198" s="173" t="s">
        <v>173</v>
      </c>
      <c r="E198" s="183" t="s">
        <v>5</v>
      </c>
      <c r="F198" s="184" t="s">
        <v>187</v>
      </c>
      <c r="H198" s="183" t="s">
        <v>5</v>
      </c>
      <c r="L198" s="182"/>
      <c r="M198" s="185"/>
      <c r="N198" s="186"/>
      <c r="O198" s="186"/>
      <c r="P198" s="186"/>
      <c r="Q198" s="186"/>
      <c r="R198" s="186"/>
      <c r="S198" s="186"/>
      <c r="T198" s="187"/>
      <c r="AT198" s="183" t="s">
        <v>173</v>
      </c>
      <c r="AU198" s="183" t="s">
        <v>82</v>
      </c>
      <c r="AV198" s="13" t="s">
        <v>80</v>
      </c>
      <c r="AW198" s="13" t="s">
        <v>36</v>
      </c>
      <c r="AX198" s="13" t="s">
        <v>73</v>
      </c>
      <c r="AY198" s="183" t="s">
        <v>149</v>
      </c>
    </row>
    <row r="199" spans="2:65" s="13" customFormat="1">
      <c r="B199" s="182"/>
      <c r="D199" s="173" t="s">
        <v>173</v>
      </c>
      <c r="E199" s="183" t="s">
        <v>5</v>
      </c>
      <c r="F199" s="184" t="s">
        <v>320</v>
      </c>
      <c r="H199" s="183" t="s">
        <v>5</v>
      </c>
      <c r="L199" s="182"/>
      <c r="M199" s="185"/>
      <c r="N199" s="186"/>
      <c r="O199" s="186"/>
      <c r="P199" s="186"/>
      <c r="Q199" s="186"/>
      <c r="R199" s="186"/>
      <c r="S199" s="186"/>
      <c r="T199" s="187"/>
      <c r="AT199" s="183" t="s">
        <v>173</v>
      </c>
      <c r="AU199" s="183" t="s">
        <v>82</v>
      </c>
      <c r="AV199" s="13" t="s">
        <v>80</v>
      </c>
      <c r="AW199" s="13" t="s">
        <v>36</v>
      </c>
      <c r="AX199" s="13" t="s">
        <v>73</v>
      </c>
      <c r="AY199" s="183" t="s">
        <v>149</v>
      </c>
    </row>
    <row r="200" spans="2:65" s="13" customFormat="1">
      <c r="B200" s="182"/>
      <c r="D200" s="173" t="s">
        <v>173</v>
      </c>
      <c r="E200" s="183" t="s">
        <v>5</v>
      </c>
      <c r="F200" s="184" t="s">
        <v>281</v>
      </c>
      <c r="H200" s="183" t="s">
        <v>5</v>
      </c>
      <c r="L200" s="182"/>
      <c r="M200" s="185"/>
      <c r="N200" s="186"/>
      <c r="O200" s="186"/>
      <c r="P200" s="186"/>
      <c r="Q200" s="186"/>
      <c r="R200" s="186"/>
      <c r="S200" s="186"/>
      <c r="T200" s="187"/>
      <c r="AT200" s="183" t="s">
        <v>173</v>
      </c>
      <c r="AU200" s="183" t="s">
        <v>82</v>
      </c>
      <c r="AV200" s="13" t="s">
        <v>80</v>
      </c>
      <c r="AW200" s="13" t="s">
        <v>36</v>
      </c>
      <c r="AX200" s="13" t="s">
        <v>73</v>
      </c>
      <c r="AY200" s="183" t="s">
        <v>149</v>
      </c>
    </row>
    <row r="201" spans="2:65" s="13" customFormat="1">
      <c r="B201" s="182"/>
      <c r="D201" s="173" t="s">
        <v>173</v>
      </c>
      <c r="E201" s="183" t="s">
        <v>5</v>
      </c>
      <c r="F201" s="184" t="s">
        <v>200</v>
      </c>
      <c r="H201" s="183" t="s">
        <v>5</v>
      </c>
      <c r="L201" s="182"/>
      <c r="M201" s="185"/>
      <c r="N201" s="186"/>
      <c r="O201" s="186"/>
      <c r="P201" s="186"/>
      <c r="Q201" s="186"/>
      <c r="R201" s="186"/>
      <c r="S201" s="186"/>
      <c r="T201" s="187"/>
      <c r="AT201" s="183" t="s">
        <v>173</v>
      </c>
      <c r="AU201" s="183" t="s">
        <v>82</v>
      </c>
      <c r="AV201" s="13" t="s">
        <v>80</v>
      </c>
      <c r="AW201" s="13" t="s">
        <v>36</v>
      </c>
      <c r="AX201" s="13" t="s">
        <v>73</v>
      </c>
      <c r="AY201" s="183" t="s">
        <v>149</v>
      </c>
    </row>
    <row r="202" spans="2:65" s="12" customFormat="1">
      <c r="B202" s="172"/>
      <c r="D202" s="173" t="s">
        <v>173</v>
      </c>
      <c r="E202" s="174" t="s">
        <v>5</v>
      </c>
      <c r="F202" s="175" t="s">
        <v>1448</v>
      </c>
      <c r="H202" s="176">
        <v>16.062000000000001</v>
      </c>
      <c r="L202" s="172"/>
      <c r="M202" s="177"/>
      <c r="N202" s="178"/>
      <c r="O202" s="178"/>
      <c r="P202" s="178"/>
      <c r="Q202" s="178"/>
      <c r="R202" s="178"/>
      <c r="S202" s="178"/>
      <c r="T202" s="179"/>
      <c r="AT202" s="174" t="s">
        <v>173</v>
      </c>
      <c r="AU202" s="174" t="s">
        <v>82</v>
      </c>
      <c r="AV202" s="12" t="s">
        <v>82</v>
      </c>
      <c r="AW202" s="12" t="s">
        <v>36</v>
      </c>
      <c r="AX202" s="12" t="s">
        <v>73</v>
      </c>
      <c r="AY202" s="174" t="s">
        <v>149</v>
      </c>
    </row>
    <row r="203" spans="2:65" s="12" customFormat="1">
      <c r="B203" s="172"/>
      <c r="D203" s="173" t="s">
        <v>173</v>
      </c>
      <c r="E203" s="174" t="s">
        <v>5</v>
      </c>
      <c r="F203" s="175" t="s">
        <v>1449</v>
      </c>
      <c r="H203" s="176">
        <v>1.046</v>
      </c>
      <c r="L203" s="172"/>
      <c r="M203" s="177"/>
      <c r="N203" s="178"/>
      <c r="O203" s="178"/>
      <c r="P203" s="178"/>
      <c r="Q203" s="178"/>
      <c r="R203" s="178"/>
      <c r="S203" s="178"/>
      <c r="T203" s="179"/>
      <c r="AT203" s="174" t="s">
        <v>173</v>
      </c>
      <c r="AU203" s="174" t="s">
        <v>82</v>
      </c>
      <c r="AV203" s="12" t="s">
        <v>82</v>
      </c>
      <c r="AW203" s="12" t="s">
        <v>36</v>
      </c>
      <c r="AX203" s="12" t="s">
        <v>73</v>
      </c>
      <c r="AY203" s="174" t="s">
        <v>149</v>
      </c>
    </row>
    <row r="204" spans="2:65" s="15" customFormat="1">
      <c r="B204" s="195"/>
      <c r="D204" s="173" t="s">
        <v>173</v>
      </c>
      <c r="E204" s="196" t="s">
        <v>5</v>
      </c>
      <c r="F204" s="197" t="s">
        <v>284</v>
      </c>
      <c r="H204" s="198">
        <v>17.108000000000001</v>
      </c>
      <c r="L204" s="195"/>
      <c r="M204" s="199"/>
      <c r="N204" s="200"/>
      <c r="O204" s="200"/>
      <c r="P204" s="200"/>
      <c r="Q204" s="200"/>
      <c r="R204" s="200"/>
      <c r="S204" s="200"/>
      <c r="T204" s="201"/>
      <c r="AT204" s="196" t="s">
        <v>173</v>
      </c>
      <c r="AU204" s="196" t="s">
        <v>82</v>
      </c>
      <c r="AV204" s="15" t="s">
        <v>161</v>
      </c>
      <c r="AW204" s="15" t="s">
        <v>36</v>
      </c>
      <c r="AX204" s="15" t="s">
        <v>73</v>
      </c>
      <c r="AY204" s="196" t="s">
        <v>149</v>
      </c>
    </row>
    <row r="205" spans="2:65" s="13" customFormat="1">
      <c r="B205" s="182"/>
      <c r="D205" s="173" t="s">
        <v>173</v>
      </c>
      <c r="E205" s="183" t="s">
        <v>5</v>
      </c>
      <c r="F205" s="184" t="s">
        <v>192</v>
      </c>
      <c r="H205" s="183" t="s">
        <v>5</v>
      </c>
      <c r="L205" s="182"/>
      <c r="M205" s="185"/>
      <c r="N205" s="186"/>
      <c r="O205" s="186"/>
      <c r="P205" s="186"/>
      <c r="Q205" s="186"/>
      <c r="R205" s="186"/>
      <c r="S205" s="186"/>
      <c r="T205" s="187"/>
      <c r="AT205" s="183" t="s">
        <v>173</v>
      </c>
      <c r="AU205" s="183" t="s">
        <v>82</v>
      </c>
      <c r="AV205" s="13" t="s">
        <v>80</v>
      </c>
      <c r="AW205" s="13" t="s">
        <v>36</v>
      </c>
      <c r="AX205" s="13" t="s">
        <v>73</v>
      </c>
      <c r="AY205" s="183" t="s">
        <v>149</v>
      </c>
    </row>
    <row r="206" spans="2:65" s="12" customFormat="1">
      <c r="B206" s="172"/>
      <c r="D206" s="173" t="s">
        <v>173</v>
      </c>
      <c r="E206" s="174" t="s">
        <v>5</v>
      </c>
      <c r="F206" s="175" t="s">
        <v>1450</v>
      </c>
      <c r="H206" s="176">
        <v>1.139</v>
      </c>
      <c r="L206" s="172"/>
      <c r="M206" s="177"/>
      <c r="N206" s="178"/>
      <c r="O206" s="178"/>
      <c r="P206" s="178"/>
      <c r="Q206" s="178"/>
      <c r="R206" s="178"/>
      <c r="S206" s="178"/>
      <c r="T206" s="179"/>
      <c r="AT206" s="174" t="s">
        <v>173</v>
      </c>
      <c r="AU206" s="174" t="s">
        <v>82</v>
      </c>
      <c r="AV206" s="12" t="s">
        <v>82</v>
      </c>
      <c r="AW206" s="12" t="s">
        <v>36</v>
      </c>
      <c r="AX206" s="12" t="s">
        <v>73</v>
      </c>
      <c r="AY206" s="174" t="s">
        <v>149</v>
      </c>
    </row>
    <row r="207" spans="2:65" s="12" customFormat="1">
      <c r="B207" s="172"/>
      <c r="D207" s="173" t="s">
        <v>173</v>
      </c>
      <c r="E207" s="174" t="s">
        <v>5</v>
      </c>
      <c r="F207" s="175" t="s">
        <v>1451</v>
      </c>
      <c r="H207" s="176">
        <v>9.9000000000000005E-2</v>
      </c>
      <c r="L207" s="172"/>
      <c r="M207" s="177"/>
      <c r="N207" s="178"/>
      <c r="O207" s="178"/>
      <c r="P207" s="178"/>
      <c r="Q207" s="178"/>
      <c r="R207" s="178"/>
      <c r="S207" s="178"/>
      <c r="T207" s="179"/>
      <c r="AT207" s="174" t="s">
        <v>173</v>
      </c>
      <c r="AU207" s="174" t="s">
        <v>82</v>
      </c>
      <c r="AV207" s="12" t="s">
        <v>82</v>
      </c>
      <c r="AW207" s="12" t="s">
        <v>36</v>
      </c>
      <c r="AX207" s="12" t="s">
        <v>73</v>
      </c>
      <c r="AY207" s="174" t="s">
        <v>149</v>
      </c>
    </row>
    <row r="208" spans="2:65" s="15" customFormat="1">
      <c r="B208" s="195"/>
      <c r="D208" s="173" t="s">
        <v>173</v>
      </c>
      <c r="E208" s="196" t="s">
        <v>5</v>
      </c>
      <c r="F208" s="197" t="s">
        <v>284</v>
      </c>
      <c r="H208" s="198">
        <v>1.238</v>
      </c>
      <c r="L208" s="195"/>
      <c r="M208" s="199"/>
      <c r="N208" s="200"/>
      <c r="O208" s="200"/>
      <c r="P208" s="200"/>
      <c r="Q208" s="200"/>
      <c r="R208" s="200"/>
      <c r="S208" s="200"/>
      <c r="T208" s="201"/>
      <c r="AT208" s="196" t="s">
        <v>173</v>
      </c>
      <c r="AU208" s="196" t="s">
        <v>82</v>
      </c>
      <c r="AV208" s="15" t="s">
        <v>161</v>
      </c>
      <c r="AW208" s="15" t="s">
        <v>36</v>
      </c>
      <c r="AX208" s="15" t="s">
        <v>73</v>
      </c>
      <c r="AY208" s="196" t="s">
        <v>149</v>
      </c>
    </row>
    <row r="209" spans="2:65" s="14" customFormat="1">
      <c r="B209" s="188"/>
      <c r="D209" s="173" t="s">
        <v>173</v>
      </c>
      <c r="E209" s="189" t="s">
        <v>5</v>
      </c>
      <c r="F209" s="190" t="s">
        <v>194</v>
      </c>
      <c r="H209" s="191">
        <v>18.346</v>
      </c>
      <c r="L209" s="188"/>
      <c r="M209" s="192"/>
      <c r="N209" s="193"/>
      <c r="O209" s="193"/>
      <c r="P209" s="193"/>
      <c r="Q209" s="193"/>
      <c r="R209" s="193"/>
      <c r="S209" s="193"/>
      <c r="T209" s="194"/>
      <c r="AT209" s="189" t="s">
        <v>173</v>
      </c>
      <c r="AU209" s="189" t="s">
        <v>82</v>
      </c>
      <c r="AV209" s="14" t="s">
        <v>156</v>
      </c>
      <c r="AW209" s="14" t="s">
        <v>36</v>
      </c>
      <c r="AX209" s="14" t="s">
        <v>80</v>
      </c>
      <c r="AY209" s="189" t="s">
        <v>149</v>
      </c>
    </row>
    <row r="210" spans="2:65" s="1" customFormat="1" ht="25.5" customHeight="1">
      <c r="B210" s="160"/>
      <c r="C210" s="161" t="s">
        <v>258</v>
      </c>
      <c r="D210" s="161" t="s">
        <v>151</v>
      </c>
      <c r="E210" s="162" t="s">
        <v>326</v>
      </c>
      <c r="F210" s="163" t="s">
        <v>327</v>
      </c>
      <c r="G210" s="164" t="s">
        <v>171</v>
      </c>
      <c r="H210" s="165">
        <v>316.60000000000002</v>
      </c>
      <c r="I210" s="166"/>
      <c r="J210" s="166">
        <f>ROUND(I210*H210,2)</f>
        <v>0</v>
      </c>
      <c r="K210" s="163" t="s">
        <v>155</v>
      </c>
      <c r="L210" s="39"/>
      <c r="M210" s="167" t="s">
        <v>5</v>
      </c>
      <c r="N210" s="168" t="s">
        <v>44</v>
      </c>
      <c r="O210" s="169">
        <v>8.7999999999999995E-2</v>
      </c>
      <c r="P210" s="169">
        <f>O210*H210</f>
        <v>27.860800000000001</v>
      </c>
      <c r="Q210" s="169">
        <v>5.8E-4</v>
      </c>
      <c r="R210" s="169">
        <f>Q210*H210</f>
        <v>0.18362800000000001</v>
      </c>
      <c r="S210" s="169">
        <v>0</v>
      </c>
      <c r="T210" s="170">
        <f>S210*H210</f>
        <v>0</v>
      </c>
      <c r="AR210" s="25" t="s">
        <v>156</v>
      </c>
      <c r="AT210" s="25" t="s">
        <v>151</v>
      </c>
      <c r="AU210" s="25" t="s">
        <v>82</v>
      </c>
      <c r="AY210" s="25" t="s">
        <v>149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25" t="s">
        <v>80</v>
      </c>
      <c r="BK210" s="171">
        <f>ROUND(I210*H210,2)</f>
        <v>0</v>
      </c>
      <c r="BL210" s="25" t="s">
        <v>156</v>
      </c>
      <c r="BM210" s="25" t="s">
        <v>1452</v>
      </c>
    </row>
    <row r="211" spans="2:65" s="13" customFormat="1">
      <c r="B211" s="182"/>
      <c r="D211" s="173" t="s">
        <v>173</v>
      </c>
      <c r="E211" s="183" t="s">
        <v>5</v>
      </c>
      <c r="F211" s="184" t="s">
        <v>187</v>
      </c>
      <c r="H211" s="183" t="s">
        <v>5</v>
      </c>
      <c r="L211" s="182"/>
      <c r="M211" s="185"/>
      <c r="N211" s="186"/>
      <c r="O211" s="186"/>
      <c r="P211" s="186"/>
      <c r="Q211" s="186"/>
      <c r="R211" s="186"/>
      <c r="S211" s="186"/>
      <c r="T211" s="187"/>
      <c r="AT211" s="183" t="s">
        <v>173</v>
      </c>
      <c r="AU211" s="183" t="s">
        <v>82</v>
      </c>
      <c r="AV211" s="13" t="s">
        <v>80</v>
      </c>
      <c r="AW211" s="13" t="s">
        <v>36</v>
      </c>
      <c r="AX211" s="13" t="s">
        <v>73</v>
      </c>
      <c r="AY211" s="183" t="s">
        <v>149</v>
      </c>
    </row>
    <row r="212" spans="2:65" s="13" customFormat="1">
      <c r="B212" s="182"/>
      <c r="D212" s="173" t="s">
        <v>173</v>
      </c>
      <c r="E212" s="183" t="s">
        <v>5</v>
      </c>
      <c r="F212" s="184" t="s">
        <v>281</v>
      </c>
      <c r="H212" s="183" t="s">
        <v>5</v>
      </c>
      <c r="L212" s="182"/>
      <c r="M212" s="185"/>
      <c r="N212" s="186"/>
      <c r="O212" s="186"/>
      <c r="P212" s="186"/>
      <c r="Q212" s="186"/>
      <c r="R212" s="186"/>
      <c r="S212" s="186"/>
      <c r="T212" s="187"/>
      <c r="AT212" s="183" t="s">
        <v>173</v>
      </c>
      <c r="AU212" s="183" t="s">
        <v>82</v>
      </c>
      <c r="AV212" s="13" t="s">
        <v>80</v>
      </c>
      <c r="AW212" s="13" t="s">
        <v>36</v>
      </c>
      <c r="AX212" s="13" t="s">
        <v>73</v>
      </c>
      <c r="AY212" s="183" t="s">
        <v>149</v>
      </c>
    </row>
    <row r="213" spans="2:65" s="12" customFormat="1">
      <c r="B213" s="172"/>
      <c r="D213" s="173" t="s">
        <v>173</v>
      </c>
      <c r="E213" s="174" t="s">
        <v>5</v>
      </c>
      <c r="F213" s="175" t="s">
        <v>1453</v>
      </c>
      <c r="H213" s="176">
        <v>292.60000000000002</v>
      </c>
      <c r="L213" s="172"/>
      <c r="M213" s="177"/>
      <c r="N213" s="178"/>
      <c r="O213" s="178"/>
      <c r="P213" s="178"/>
      <c r="Q213" s="178"/>
      <c r="R213" s="178"/>
      <c r="S213" s="178"/>
      <c r="T213" s="179"/>
      <c r="AT213" s="174" t="s">
        <v>173</v>
      </c>
      <c r="AU213" s="174" t="s">
        <v>82</v>
      </c>
      <c r="AV213" s="12" t="s">
        <v>82</v>
      </c>
      <c r="AW213" s="12" t="s">
        <v>36</v>
      </c>
      <c r="AX213" s="12" t="s">
        <v>73</v>
      </c>
      <c r="AY213" s="174" t="s">
        <v>149</v>
      </c>
    </row>
    <row r="214" spans="2:65" s="12" customFormat="1">
      <c r="B214" s="172"/>
      <c r="D214" s="173" t="s">
        <v>173</v>
      </c>
      <c r="E214" s="174" t="s">
        <v>5</v>
      </c>
      <c r="F214" s="175" t="s">
        <v>1454</v>
      </c>
      <c r="H214" s="176">
        <v>24</v>
      </c>
      <c r="L214" s="172"/>
      <c r="M214" s="177"/>
      <c r="N214" s="178"/>
      <c r="O214" s="178"/>
      <c r="P214" s="178"/>
      <c r="Q214" s="178"/>
      <c r="R214" s="178"/>
      <c r="S214" s="178"/>
      <c r="T214" s="179"/>
      <c r="AT214" s="174" t="s">
        <v>173</v>
      </c>
      <c r="AU214" s="174" t="s">
        <v>82</v>
      </c>
      <c r="AV214" s="12" t="s">
        <v>82</v>
      </c>
      <c r="AW214" s="12" t="s">
        <v>36</v>
      </c>
      <c r="AX214" s="12" t="s">
        <v>73</v>
      </c>
      <c r="AY214" s="174" t="s">
        <v>149</v>
      </c>
    </row>
    <row r="215" spans="2:65" s="14" customFormat="1">
      <c r="B215" s="188"/>
      <c r="D215" s="173" t="s">
        <v>173</v>
      </c>
      <c r="E215" s="189" t="s">
        <v>5</v>
      </c>
      <c r="F215" s="190" t="s">
        <v>194</v>
      </c>
      <c r="H215" s="191">
        <v>316.60000000000002</v>
      </c>
      <c r="L215" s="188"/>
      <c r="M215" s="192"/>
      <c r="N215" s="193"/>
      <c r="O215" s="193"/>
      <c r="P215" s="193"/>
      <c r="Q215" s="193"/>
      <c r="R215" s="193"/>
      <c r="S215" s="193"/>
      <c r="T215" s="194"/>
      <c r="AT215" s="189" t="s">
        <v>173</v>
      </c>
      <c r="AU215" s="189" t="s">
        <v>82</v>
      </c>
      <c r="AV215" s="14" t="s">
        <v>156</v>
      </c>
      <c r="AW215" s="14" t="s">
        <v>36</v>
      </c>
      <c r="AX215" s="14" t="s">
        <v>80</v>
      </c>
      <c r="AY215" s="189" t="s">
        <v>149</v>
      </c>
    </row>
    <row r="216" spans="2:65" s="1" customFormat="1" ht="25.5" customHeight="1">
      <c r="B216" s="160"/>
      <c r="C216" s="161" t="s">
        <v>265</v>
      </c>
      <c r="D216" s="161" t="s">
        <v>151</v>
      </c>
      <c r="E216" s="162" t="s">
        <v>332</v>
      </c>
      <c r="F216" s="163" t="s">
        <v>333</v>
      </c>
      <c r="G216" s="164" t="s">
        <v>171</v>
      </c>
      <c r="H216" s="165">
        <v>316.60000000000002</v>
      </c>
      <c r="I216" s="166"/>
      <c r="J216" s="166">
        <f>ROUND(I216*H216,2)</f>
        <v>0</v>
      </c>
      <c r="K216" s="163" t="s">
        <v>155</v>
      </c>
      <c r="L216" s="39"/>
      <c r="M216" s="167" t="s">
        <v>5</v>
      </c>
      <c r="N216" s="168" t="s">
        <v>44</v>
      </c>
      <c r="O216" s="169">
        <v>8.5000000000000006E-2</v>
      </c>
      <c r="P216" s="169">
        <f>O216*H216</f>
        <v>26.911000000000005</v>
      </c>
      <c r="Q216" s="169">
        <v>0</v>
      </c>
      <c r="R216" s="169">
        <f>Q216*H216</f>
        <v>0</v>
      </c>
      <c r="S216" s="169">
        <v>0</v>
      </c>
      <c r="T216" s="170">
        <f>S216*H216</f>
        <v>0</v>
      </c>
      <c r="AR216" s="25" t="s">
        <v>156</v>
      </c>
      <c r="AT216" s="25" t="s">
        <v>151</v>
      </c>
      <c r="AU216" s="25" t="s">
        <v>82</v>
      </c>
      <c r="AY216" s="25" t="s">
        <v>149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25" t="s">
        <v>80</v>
      </c>
      <c r="BK216" s="171">
        <f>ROUND(I216*H216,2)</f>
        <v>0</v>
      </c>
      <c r="BL216" s="25" t="s">
        <v>156</v>
      </c>
      <c r="BM216" s="25" t="s">
        <v>1455</v>
      </c>
    </row>
    <row r="217" spans="2:65" s="13" customFormat="1">
      <c r="B217" s="182"/>
      <c r="D217" s="173" t="s">
        <v>173</v>
      </c>
      <c r="E217" s="183" t="s">
        <v>5</v>
      </c>
      <c r="F217" s="184" t="s">
        <v>335</v>
      </c>
      <c r="H217" s="183" t="s">
        <v>5</v>
      </c>
      <c r="L217" s="182"/>
      <c r="M217" s="185"/>
      <c r="N217" s="186"/>
      <c r="O217" s="186"/>
      <c r="P217" s="186"/>
      <c r="Q217" s="186"/>
      <c r="R217" s="186"/>
      <c r="S217" s="186"/>
      <c r="T217" s="187"/>
      <c r="AT217" s="183" t="s">
        <v>173</v>
      </c>
      <c r="AU217" s="183" t="s">
        <v>82</v>
      </c>
      <c r="AV217" s="13" t="s">
        <v>80</v>
      </c>
      <c r="AW217" s="13" t="s">
        <v>36</v>
      </c>
      <c r="AX217" s="13" t="s">
        <v>73</v>
      </c>
      <c r="AY217" s="183" t="s">
        <v>149</v>
      </c>
    </row>
    <row r="218" spans="2:65" s="12" customFormat="1">
      <c r="B218" s="172"/>
      <c r="D218" s="173" t="s">
        <v>173</v>
      </c>
      <c r="E218" s="174" t="s">
        <v>5</v>
      </c>
      <c r="F218" s="175" t="s">
        <v>1453</v>
      </c>
      <c r="H218" s="176">
        <v>292.60000000000002</v>
      </c>
      <c r="L218" s="172"/>
      <c r="M218" s="177"/>
      <c r="N218" s="178"/>
      <c r="O218" s="178"/>
      <c r="P218" s="178"/>
      <c r="Q218" s="178"/>
      <c r="R218" s="178"/>
      <c r="S218" s="178"/>
      <c r="T218" s="179"/>
      <c r="AT218" s="174" t="s">
        <v>173</v>
      </c>
      <c r="AU218" s="174" t="s">
        <v>82</v>
      </c>
      <c r="AV218" s="12" t="s">
        <v>82</v>
      </c>
      <c r="AW218" s="12" t="s">
        <v>36</v>
      </c>
      <c r="AX218" s="12" t="s">
        <v>73</v>
      </c>
      <c r="AY218" s="174" t="s">
        <v>149</v>
      </c>
    </row>
    <row r="219" spans="2:65" s="12" customFormat="1">
      <c r="B219" s="172"/>
      <c r="D219" s="173" t="s">
        <v>173</v>
      </c>
      <c r="E219" s="174" t="s">
        <v>5</v>
      </c>
      <c r="F219" s="175" t="s">
        <v>1454</v>
      </c>
      <c r="H219" s="176">
        <v>24</v>
      </c>
      <c r="L219" s="172"/>
      <c r="M219" s="177"/>
      <c r="N219" s="178"/>
      <c r="O219" s="178"/>
      <c r="P219" s="178"/>
      <c r="Q219" s="178"/>
      <c r="R219" s="178"/>
      <c r="S219" s="178"/>
      <c r="T219" s="179"/>
      <c r="AT219" s="174" t="s">
        <v>173</v>
      </c>
      <c r="AU219" s="174" t="s">
        <v>82</v>
      </c>
      <c r="AV219" s="12" t="s">
        <v>82</v>
      </c>
      <c r="AW219" s="12" t="s">
        <v>36</v>
      </c>
      <c r="AX219" s="12" t="s">
        <v>73</v>
      </c>
      <c r="AY219" s="174" t="s">
        <v>149</v>
      </c>
    </row>
    <row r="220" spans="2:65" s="14" customFormat="1">
      <c r="B220" s="188"/>
      <c r="D220" s="173" t="s">
        <v>173</v>
      </c>
      <c r="E220" s="189" t="s">
        <v>5</v>
      </c>
      <c r="F220" s="190" t="s">
        <v>194</v>
      </c>
      <c r="H220" s="191">
        <v>316.60000000000002</v>
      </c>
      <c r="L220" s="188"/>
      <c r="M220" s="192"/>
      <c r="N220" s="193"/>
      <c r="O220" s="193"/>
      <c r="P220" s="193"/>
      <c r="Q220" s="193"/>
      <c r="R220" s="193"/>
      <c r="S220" s="193"/>
      <c r="T220" s="194"/>
      <c r="AT220" s="189" t="s">
        <v>173</v>
      </c>
      <c r="AU220" s="189" t="s">
        <v>82</v>
      </c>
      <c r="AV220" s="14" t="s">
        <v>156</v>
      </c>
      <c r="AW220" s="14" t="s">
        <v>36</v>
      </c>
      <c r="AX220" s="14" t="s">
        <v>80</v>
      </c>
      <c r="AY220" s="189" t="s">
        <v>149</v>
      </c>
    </row>
    <row r="221" spans="2:65" s="1" customFormat="1" ht="38.25" customHeight="1">
      <c r="B221" s="160"/>
      <c r="C221" s="161" t="s">
        <v>271</v>
      </c>
      <c r="D221" s="161" t="s">
        <v>151</v>
      </c>
      <c r="E221" s="162" t="s">
        <v>1088</v>
      </c>
      <c r="F221" s="163" t="s">
        <v>1089</v>
      </c>
      <c r="G221" s="164" t="s">
        <v>268</v>
      </c>
      <c r="H221" s="165">
        <v>82.557000000000002</v>
      </c>
      <c r="I221" s="166"/>
      <c r="J221" s="166">
        <f>ROUND(I221*H221,2)</f>
        <v>0</v>
      </c>
      <c r="K221" s="163" t="s">
        <v>155</v>
      </c>
      <c r="L221" s="39"/>
      <c r="M221" s="167" t="s">
        <v>5</v>
      </c>
      <c r="N221" s="168" t="s">
        <v>44</v>
      </c>
      <c r="O221" s="169">
        <v>0.34499999999999997</v>
      </c>
      <c r="P221" s="169">
        <f>O221*H221</f>
        <v>28.482164999999998</v>
      </c>
      <c r="Q221" s="169">
        <v>0</v>
      </c>
      <c r="R221" s="169">
        <f>Q221*H221</f>
        <v>0</v>
      </c>
      <c r="S221" s="169">
        <v>0</v>
      </c>
      <c r="T221" s="170">
        <f>S221*H221</f>
        <v>0</v>
      </c>
      <c r="AR221" s="25" t="s">
        <v>156</v>
      </c>
      <c r="AT221" s="25" t="s">
        <v>151</v>
      </c>
      <c r="AU221" s="25" t="s">
        <v>82</v>
      </c>
      <c r="AY221" s="25" t="s">
        <v>149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25" t="s">
        <v>80</v>
      </c>
      <c r="BK221" s="171">
        <f>ROUND(I221*H221,2)</f>
        <v>0</v>
      </c>
      <c r="BL221" s="25" t="s">
        <v>156</v>
      </c>
      <c r="BM221" s="25" t="s">
        <v>1456</v>
      </c>
    </row>
    <row r="222" spans="2:65" s="1" customFormat="1" ht="40.5">
      <c r="B222" s="39"/>
      <c r="D222" s="173" t="s">
        <v>179</v>
      </c>
      <c r="F222" s="180" t="s">
        <v>1091</v>
      </c>
      <c r="L222" s="39"/>
      <c r="M222" s="181"/>
      <c r="N222" s="40"/>
      <c r="O222" s="40"/>
      <c r="P222" s="40"/>
      <c r="Q222" s="40"/>
      <c r="R222" s="40"/>
      <c r="S222" s="40"/>
      <c r="T222" s="68"/>
      <c r="AT222" s="25" t="s">
        <v>179</v>
      </c>
      <c r="AU222" s="25" t="s">
        <v>82</v>
      </c>
    </row>
    <row r="223" spans="2:65" s="12" customFormat="1">
      <c r="B223" s="172"/>
      <c r="D223" s="173" t="s">
        <v>173</v>
      </c>
      <c r="E223" s="174" t="s">
        <v>5</v>
      </c>
      <c r="F223" s="175" t="s">
        <v>1457</v>
      </c>
      <c r="H223" s="176">
        <v>76.986000000000004</v>
      </c>
      <c r="L223" s="172"/>
      <c r="M223" s="177"/>
      <c r="N223" s="178"/>
      <c r="O223" s="178"/>
      <c r="P223" s="178"/>
      <c r="Q223" s="178"/>
      <c r="R223" s="178"/>
      <c r="S223" s="178"/>
      <c r="T223" s="179"/>
      <c r="AT223" s="174" t="s">
        <v>173</v>
      </c>
      <c r="AU223" s="174" t="s">
        <v>82</v>
      </c>
      <c r="AV223" s="12" t="s">
        <v>82</v>
      </c>
      <c r="AW223" s="12" t="s">
        <v>36</v>
      </c>
      <c r="AX223" s="12" t="s">
        <v>73</v>
      </c>
      <c r="AY223" s="174" t="s">
        <v>149</v>
      </c>
    </row>
    <row r="224" spans="2:65" s="12" customFormat="1">
      <c r="B224" s="172"/>
      <c r="D224" s="173" t="s">
        <v>173</v>
      </c>
      <c r="E224" s="174" t="s">
        <v>5</v>
      </c>
      <c r="F224" s="175" t="s">
        <v>1458</v>
      </c>
      <c r="H224" s="176">
        <v>5.5709999999999997</v>
      </c>
      <c r="L224" s="172"/>
      <c r="M224" s="177"/>
      <c r="N224" s="178"/>
      <c r="O224" s="178"/>
      <c r="P224" s="178"/>
      <c r="Q224" s="178"/>
      <c r="R224" s="178"/>
      <c r="S224" s="178"/>
      <c r="T224" s="179"/>
      <c r="AT224" s="174" t="s">
        <v>173</v>
      </c>
      <c r="AU224" s="174" t="s">
        <v>82</v>
      </c>
      <c r="AV224" s="12" t="s">
        <v>82</v>
      </c>
      <c r="AW224" s="12" t="s">
        <v>36</v>
      </c>
      <c r="AX224" s="12" t="s">
        <v>73</v>
      </c>
      <c r="AY224" s="174" t="s">
        <v>149</v>
      </c>
    </row>
    <row r="225" spans="2:65" s="14" customFormat="1">
      <c r="B225" s="188"/>
      <c r="D225" s="173" t="s">
        <v>173</v>
      </c>
      <c r="E225" s="189" t="s">
        <v>5</v>
      </c>
      <c r="F225" s="190" t="s">
        <v>194</v>
      </c>
      <c r="H225" s="191">
        <v>82.557000000000002</v>
      </c>
      <c r="L225" s="188"/>
      <c r="M225" s="192"/>
      <c r="N225" s="193"/>
      <c r="O225" s="193"/>
      <c r="P225" s="193"/>
      <c r="Q225" s="193"/>
      <c r="R225" s="193"/>
      <c r="S225" s="193"/>
      <c r="T225" s="194"/>
      <c r="AT225" s="189" t="s">
        <v>173</v>
      </c>
      <c r="AU225" s="189" t="s">
        <v>82</v>
      </c>
      <c r="AV225" s="14" t="s">
        <v>156</v>
      </c>
      <c r="AW225" s="14" t="s">
        <v>36</v>
      </c>
      <c r="AX225" s="14" t="s">
        <v>80</v>
      </c>
      <c r="AY225" s="189" t="s">
        <v>149</v>
      </c>
    </row>
    <row r="226" spans="2:65" s="1" customFormat="1" ht="38.25" customHeight="1">
      <c r="B226" s="160"/>
      <c r="C226" s="161" t="s">
        <v>10</v>
      </c>
      <c r="D226" s="161" t="s">
        <v>151</v>
      </c>
      <c r="E226" s="162" t="s">
        <v>1094</v>
      </c>
      <c r="F226" s="163" t="s">
        <v>1095</v>
      </c>
      <c r="G226" s="164" t="s">
        <v>268</v>
      </c>
      <c r="H226" s="165">
        <v>9.173</v>
      </c>
      <c r="I226" s="166"/>
      <c r="J226" s="166">
        <f>ROUND(I226*H226,2)</f>
        <v>0</v>
      </c>
      <c r="K226" s="163" t="s">
        <v>155</v>
      </c>
      <c r="L226" s="39"/>
      <c r="M226" s="167" t="s">
        <v>5</v>
      </c>
      <c r="N226" s="168" t="s">
        <v>44</v>
      </c>
      <c r="O226" s="169">
        <v>0.48399999999999999</v>
      </c>
      <c r="P226" s="169">
        <f>O226*H226</f>
        <v>4.4397320000000002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AR226" s="25" t="s">
        <v>156</v>
      </c>
      <c r="AT226" s="25" t="s">
        <v>151</v>
      </c>
      <c r="AU226" s="25" t="s">
        <v>82</v>
      </c>
      <c r="AY226" s="25" t="s">
        <v>149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25" t="s">
        <v>80</v>
      </c>
      <c r="BK226" s="171">
        <f>ROUND(I226*H226,2)</f>
        <v>0</v>
      </c>
      <c r="BL226" s="25" t="s">
        <v>156</v>
      </c>
      <c r="BM226" s="25" t="s">
        <v>1459</v>
      </c>
    </row>
    <row r="227" spans="2:65" s="1" customFormat="1" ht="40.5">
      <c r="B227" s="39"/>
      <c r="D227" s="173" t="s">
        <v>179</v>
      </c>
      <c r="F227" s="180" t="s">
        <v>1091</v>
      </c>
      <c r="L227" s="39"/>
      <c r="M227" s="181"/>
      <c r="N227" s="40"/>
      <c r="O227" s="40"/>
      <c r="P227" s="40"/>
      <c r="Q227" s="40"/>
      <c r="R227" s="40"/>
      <c r="S227" s="40"/>
      <c r="T227" s="68"/>
      <c r="AT227" s="25" t="s">
        <v>179</v>
      </c>
      <c r="AU227" s="25" t="s">
        <v>82</v>
      </c>
    </row>
    <row r="228" spans="2:65" s="12" customFormat="1">
      <c r="B228" s="172"/>
      <c r="D228" s="173" t="s">
        <v>173</v>
      </c>
      <c r="E228" s="174" t="s">
        <v>5</v>
      </c>
      <c r="F228" s="175" t="s">
        <v>1460</v>
      </c>
      <c r="H228" s="176">
        <v>8.5540000000000003</v>
      </c>
      <c r="L228" s="172"/>
      <c r="M228" s="177"/>
      <c r="N228" s="178"/>
      <c r="O228" s="178"/>
      <c r="P228" s="178"/>
      <c r="Q228" s="178"/>
      <c r="R228" s="178"/>
      <c r="S228" s="178"/>
      <c r="T228" s="179"/>
      <c r="AT228" s="174" t="s">
        <v>173</v>
      </c>
      <c r="AU228" s="174" t="s">
        <v>82</v>
      </c>
      <c r="AV228" s="12" t="s">
        <v>82</v>
      </c>
      <c r="AW228" s="12" t="s">
        <v>36</v>
      </c>
      <c r="AX228" s="12" t="s">
        <v>73</v>
      </c>
      <c r="AY228" s="174" t="s">
        <v>149</v>
      </c>
    </row>
    <row r="229" spans="2:65" s="12" customFormat="1">
      <c r="B229" s="172"/>
      <c r="D229" s="173" t="s">
        <v>173</v>
      </c>
      <c r="E229" s="174" t="s">
        <v>5</v>
      </c>
      <c r="F229" s="175" t="s">
        <v>1461</v>
      </c>
      <c r="H229" s="176">
        <v>0.61899999999999999</v>
      </c>
      <c r="L229" s="172"/>
      <c r="M229" s="177"/>
      <c r="N229" s="178"/>
      <c r="O229" s="178"/>
      <c r="P229" s="178"/>
      <c r="Q229" s="178"/>
      <c r="R229" s="178"/>
      <c r="S229" s="178"/>
      <c r="T229" s="179"/>
      <c r="AT229" s="174" t="s">
        <v>173</v>
      </c>
      <c r="AU229" s="174" t="s">
        <v>82</v>
      </c>
      <c r="AV229" s="12" t="s">
        <v>82</v>
      </c>
      <c r="AW229" s="12" t="s">
        <v>36</v>
      </c>
      <c r="AX229" s="12" t="s">
        <v>73</v>
      </c>
      <c r="AY229" s="174" t="s">
        <v>149</v>
      </c>
    </row>
    <row r="230" spans="2:65" s="14" customFormat="1">
      <c r="B230" s="188"/>
      <c r="D230" s="173" t="s">
        <v>173</v>
      </c>
      <c r="E230" s="189" t="s">
        <v>5</v>
      </c>
      <c r="F230" s="190" t="s">
        <v>194</v>
      </c>
      <c r="H230" s="191">
        <v>9.173</v>
      </c>
      <c r="L230" s="188"/>
      <c r="M230" s="192"/>
      <c r="N230" s="193"/>
      <c r="O230" s="193"/>
      <c r="P230" s="193"/>
      <c r="Q230" s="193"/>
      <c r="R230" s="193"/>
      <c r="S230" s="193"/>
      <c r="T230" s="194"/>
      <c r="AT230" s="189" t="s">
        <v>173</v>
      </c>
      <c r="AU230" s="189" t="s">
        <v>82</v>
      </c>
      <c r="AV230" s="14" t="s">
        <v>156</v>
      </c>
      <c r="AW230" s="14" t="s">
        <v>36</v>
      </c>
      <c r="AX230" s="14" t="s">
        <v>80</v>
      </c>
      <c r="AY230" s="189" t="s">
        <v>149</v>
      </c>
    </row>
    <row r="231" spans="2:65" s="1" customFormat="1" ht="38.25" customHeight="1">
      <c r="B231" s="160"/>
      <c r="C231" s="161" t="s">
        <v>287</v>
      </c>
      <c r="D231" s="161" t="s">
        <v>151</v>
      </c>
      <c r="E231" s="162" t="s">
        <v>350</v>
      </c>
      <c r="F231" s="163" t="s">
        <v>351</v>
      </c>
      <c r="G231" s="164" t="s">
        <v>268</v>
      </c>
      <c r="H231" s="165">
        <v>163.80000000000001</v>
      </c>
      <c r="I231" s="166"/>
      <c r="J231" s="166">
        <f>ROUND(I231*H231,2)</f>
        <v>0</v>
      </c>
      <c r="K231" s="163" t="s">
        <v>155</v>
      </c>
      <c r="L231" s="39"/>
      <c r="M231" s="167" t="s">
        <v>5</v>
      </c>
      <c r="N231" s="168" t="s">
        <v>44</v>
      </c>
      <c r="O231" s="169">
        <v>4.3999999999999997E-2</v>
      </c>
      <c r="P231" s="169">
        <f>O231*H231</f>
        <v>7.2072000000000003</v>
      </c>
      <c r="Q231" s="169">
        <v>0</v>
      </c>
      <c r="R231" s="169">
        <f>Q231*H231</f>
        <v>0</v>
      </c>
      <c r="S231" s="169">
        <v>0</v>
      </c>
      <c r="T231" s="170">
        <f>S231*H231</f>
        <v>0</v>
      </c>
      <c r="AR231" s="25" t="s">
        <v>156</v>
      </c>
      <c r="AT231" s="25" t="s">
        <v>151</v>
      </c>
      <c r="AU231" s="25" t="s">
        <v>82</v>
      </c>
      <c r="AY231" s="25" t="s">
        <v>149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25" t="s">
        <v>80</v>
      </c>
      <c r="BK231" s="171">
        <f>ROUND(I231*H231,2)</f>
        <v>0</v>
      </c>
      <c r="BL231" s="25" t="s">
        <v>156</v>
      </c>
      <c r="BM231" s="25" t="s">
        <v>1462</v>
      </c>
    </row>
    <row r="232" spans="2:65" s="13" customFormat="1">
      <c r="B232" s="182"/>
      <c r="D232" s="173" t="s">
        <v>173</v>
      </c>
      <c r="E232" s="183" t="s">
        <v>5</v>
      </c>
      <c r="F232" s="184" t="s">
        <v>353</v>
      </c>
      <c r="H232" s="183" t="s">
        <v>5</v>
      </c>
      <c r="L232" s="182"/>
      <c r="M232" s="185"/>
      <c r="N232" s="186"/>
      <c r="O232" s="186"/>
      <c r="P232" s="186"/>
      <c r="Q232" s="186"/>
      <c r="R232" s="186"/>
      <c r="S232" s="186"/>
      <c r="T232" s="187"/>
      <c r="AT232" s="183" t="s">
        <v>173</v>
      </c>
      <c r="AU232" s="183" t="s">
        <v>82</v>
      </c>
      <c r="AV232" s="13" t="s">
        <v>80</v>
      </c>
      <c r="AW232" s="13" t="s">
        <v>36</v>
      </c>
      <c r="AX232" s="13" t="s">
        <v>73</v>
      </c>
      <c r="AY232" s="183" t="s">
        <v>149</v>
      </c>
    </row>
    <row r="233" spans="2:65" s="12" customFormat="1">
      <c r="B233" s="172"/>
      <c r="D233" s="173" t="s">
        <v>173</v>
      </c>
      <c r="E233" s="174" t="s">
        <v>5</v>
      </c>
      <c r="F233" s="175" t="s">
        <v>1463</v>
      </c>
      <c r="H233" s="176">
        <v>155.62</v>
      </c>
      <c r="L233" s="172"/>
      <c r="M233" s="177"/>
      <c r="N233" s="178"/>
      <c r="O233" s="178"/>
      <c r="P233" s="178"/>
      <c r="Q233" s="178"/>
      <c r="R233" s="178"/>
      <c r="S233" s="178"/>
      <c r="T233" s="179"/>
      <c r="AT233" s="174" t="s">
        <v>173</v>
      </c>
      <c r="AU233" s="174" t="s">
        <v>82</v>
      </c>
      <c r="AV233" s="12" t="s">
        <v>82</v>
      </c>
      <c r="AW233" s="12" t="s">
        <v>36</v>
      </c>
      <c r="AX233" s="12" t="s">
        <v>73</v>
      </c>
      <c r="AY233" s="174" t="s">
        <v>149</v>
      </c>
    </row>
    <row r="234" spans="2:65" s="12" customFormat="1">
      <c r="B234" s="172"/>
      <c r="D234" s="173" t="s">
        <v>173</v>
      </c>
      <c r="E234" s="174" t="s">
        <v>5</v>
      </c>
      <c r="F234" s="175" t="s">
        <v>1464</v>
      </c>
      <c r="H234" s="176">
        <v>8.18</v>
      </c>
      <c r="L234" s="172"/>
      <c r="M234" s="177"/>
      <c r="N234" s="178"/>
      <c r="O234" s="178"/>
      <c r="P234" s="178"/>
      <c r="Q234" s="178"/>
      <c r="R234" s="178"/>
      <c r="S234" s="178"/>
      <c r="T234" s="179"/>
      <c r="AT234" s="174" t="s">
        <v>173</v>
      </c>
      <c r="AU234" s="174" t="s">
        <v>82</v>
      </c>
      <c r="AV234" s="12" t="s">
        <v>82</v>
      </c>
      <c r="AW234" s="12" t="s">
        <v>36</v>
      </c>
      <c r="AX234" s="12" t="s">
        <v>73</v>
      </c>
      <c r="AY234" s="174" t="s">
        <v>149</v>
      </c>
    </row>
    <row r="235" spans="2:65" s="14" customFormat="1">
      <c r="B235" s="188"/>
      <c r="D235" s="173" t="s">
        <v>173</v>
      </c>
      <c r="E235" s="189" t="s">
        <v>5</v>
      </c>
      <c r="F235" s="190" t="s">
        <v>194</v>
      </c>
      <c r="H235" s="191">
        <v>163.80000000000001</v>
      </c>
      <c r="L235" s="188"/>
      <c r="M235" s="192"/>
      <c r="N235" s="193"/>
      <c r="O235" s="193"/>
      <c r="P235" s="193"/>
      <c r="Q235" s="193"/>
      <c r="R235" s="193"/>
      <c r="S235" s="193"/>
      <c r="T235" s="194"/>
      <c r="AT235" s="189" t="s">
        <v>173</v>
      </c>
      <c r="AU235" s="189" t="s">
        <v>82</v>
      </c>
      <c r="AV235" s="14" t="s">
        <v>156</v>
      </c>
      <c r="AW235" s="14" t="s">
        <v>36</v>
      </c>
      <c r="AX235" s="14" t="s">
        <v>80</v>
      </c>
      <c r="AY235" s="189" t="s">
        <v>149</v>
      </c>
    </row>
    <row r="236" spans="2:65" s="1" customFormat="1" ht="38.25" customHeight="1">
      <c r="B236" s="160"/>
      <c r="C236" s="161" t="s">
        <v>296</v>
      </c>
      <c r="D236" s="161" t="s">
        <v>151</v>
      </c>
      <c r="E236" s="162" t="s">
        <v>365</v>
      </c>
      <c r="F236" s="163" t="s">
        <v>366</v>
      </c>
      <c r="G236" s="164" t="s">
        <v>268</v>
      </c>
      <c r="H236" s="165">
        <v>83.213999999999999</v>
      </c>
      <c r="I236" s="166"/>
      <c r="J236" s="166">
        <f>ROUND(I236*H236,2)</f>
        <v>0</v>
      </c>
      <c r="K236" s="163" t="s">
        <v>155</v>
      </c>
      <c r="L236" s="39"/>
      <c r="M236" s="167" t="s">
        <v>5</v>
      </c>
      <c r="N236" s="168" t="s">
        <v>44</v>
      </c>
      <c r="O236" s="169">
        <v>8.3000000000000004E-2</v>
      </c>
      <c r="P236" s="169">
        <f>O236*H236</f>
        <v>6.9067620000000005</v>
      </c>
      <c r="Q236" s="169">
        <v>0</v>
      </c>
      <c r="R236" s="169">
        <f>Q236*H236</f>
        <v>0</v>
      </c>
      <c r="S236" s="169">
        <v>0</v>
      </c>
      <c r="T236" s="170">
        <f>S236*H236</f>
        <v>0</v>
      </c>
      <c r="AR236" s="25" t="s">
        <v>156</v>
      </c>
      <c r="AT236" s="25" t="s">
        <v>151</v>
      </c>
      <c r="AU236" s="25" t="s">
        <v>82</v>
      </c>
      <c r="AY236" s="25" t="s">
        <v>149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25" t="s">
        <v>80</v>
      </c>
      <c r="BK236" s="171">
        <f>ROUND(I236*H236,2)</f>
        <v>0</v>
      </c>
      <c r="BL236" s="25" t="s">
        <v>156</v>
      </c>
      <c r="BM236" s="25" t="s">
        <v>1465</v>
      </c>
    </row>
    <row r="237" spans="2:65" s="13" customFormat="1">
      <c r="B237" s="182"/>
      <c r="D237" s="173" t="s">
        <v>173</v>
      </c>
      <c r="E237" s="183" t="s">
        <v>5</v>
      </c>
      <c r="F237" s="184" t="s">
        <v>368</v>
      </c>
      <c r="H237" s="183" t="s">
        <v>5</v>
      </c>
      <c r="L237" s="182"/>
      <c r="M237" s="185"/>
      <c r="N237" s="186"/>
      <c r="O237" s="186"/>
      <c r="P237" s="186"/>
      <c r="Q237" s="186"/>
      <c r="R237" s="186"/>
      <c r="S237" s="186"/>
      <c r="T237" s="187"/>
      <c r="AT237" s="183" t="s">
        <v>173</v>
      </c>
      <c r="AU237" s="183" t="s">
        <v>82</v>
      </c>
      <c r="AV237" s="13" t="s">
        <v>80</v>
      </c>
      <c r="AW237" s="13" t="s">
        <v>36</v>
      </c>
      <c r="AX237" s="13" t="s">
        <v>73</v>
      </c>
      <c r="AY237" s="183" t="s">
        <v>149</v>
      </c>
    </row>
    <row r="238" spans="2:65" s="13" customFormat="1">
      <c r="B238" s="182"/>
      <c r="D238" s="173" t="s">
        <v>173</v>
      </c>
      <c r="E238" s="183" t="s">
        <v>5</v>
      </c>
      <c r="F238" s="184" t="s">
        <v>200</v>
      </c>
      <c r="H238" s="183" t="s">
        <v>5</v>
      </c>
      <c r="L238" s="182"/>
      <c r="M238" s="185"/>
      <c r="N238" s="186"/>
      <c r="O238" s="186"/>
      <c r="P238" s="186"/>
      <c r="Q238" s="186"/>
      <c r="R238" s="186"/>
      <c r="S238" s="186"/>
      <c r="T238" s="187"/>
      <c r="AT238" s="183" t="s">
        <v>173</v>
      </c>
      <c r="AU238" s="183" t="s">
        <v>82</v>
      </c>
      <c r="AV238" s="13" t="s">
        <v>80</v>
      </c>
      <c r="AW238" s="13" t="s">
        <v>36</v>
      </c>
      <c r="AX238" s="13" t="s">
        <v>73</v>
      </c>
      <c r="AY238" s="183" t="s">
        <v>149</v>
      </c>
    </row>
    <row r="239" spans="2:65" s="12" customFormat="1">
      <c r="B239" s="172"/>
      <c r="D239" s="173" t="s">
        <v>173</v>
      </c>
      <c r="E239" s="174" t="s">
        <v>5</v>
      </c>
      <c r="F239" s="175" t="s">
        <v>1466</v>
      </c>
      <c r="H239" s="176">
        <v>153.97200000000001</v>
      </c>
      <c r="L239" s="172"/>
      <c r="M239" s="177"/>
      <c r="N239" s="178"/>
      <c r="O239" s="178"/>
      <c r="P239" s="178"/>
      <c r="Q239" s="178"/>
      <c r="R239" s="178"/>
      <c r="S239" s="178"/>
      <c r="T239" s="179"/>
      <c r="AT239" s="174" t="s">
        <v>173</v>
      </c>
      <c r="AU239" s="174" t="s">
        <v>82</v>
      </c>
      <c r="AV239" s="12" t="s">
        <v>82</v>
      </c>
      <c r="AW239" s="12" t="s">
        <v>36</v>
      </c>
      <c r="AX239" s="12" t="s">
        <v>73</v>
      </c>
      <c r="AY239" s="174" t="s">
        <v>149</v>
      </c>
    </row>
    <row r="240" spans="2:65" s="12" customFormat="1">
      <c r="B240" s="172"/>
      <c r="D240" s="173" t="s">
        <v>173</v>
      </c>
      <c r="E240" s="174" t="s">
        <v>5</v>
      </c>
      <c r="F240" s="175" t="s">
        <v>1467</v>
      </c>
      <c r="H240" s="176">
        <v>-77.81</v>
      </c>
      <c r="L240" s="172"/>
      <c r="M240" s="177"/>
      <c r="N240" s="178"/>
      <c r="O240" s="178"/>
      <c r="P240" s="178"/>
      <c r="Q240" s="178"/>
      <c r="R240" s="178"/>
      <c r="S240" s="178"/>
      <c r="T240" s="179"/>
      <c r="AT240" s="174" t="s">
        <v>173</v>
      </c>
      <c r="AU240" s="174" t="s">
        <v>82</v>
      </c>
      <c r="AV240" s="12" t="s">
        <v>82</v>
      </c>
      <c r="AW240" s="12" t="s">
        <v>36</v>
      </c>
      <c r="AX240" s="12" t="s">
        <v>73</v>
      </c>
      <c r="AY240" s="174" t="s">
        <v>149</v>
      </c>
    </row>
    <row r="241" spans="2:65" s="15" customFormat="1">
      <c r="B241" s="195"/>
      <c r="D241" s="173" t="s">
        <v>173</v>
      </c>
      <c r="E241" s="196" t="s">
        <v>5</v>
      </c>
      <c r="F241" s="197" t="s">
        <v>284</v>
      </c>
      <c r="H241" s="198">
        <v>76.162000000000006</v>
      </c>
      <c r="L241" s="195"/>
      <c r="M241" s="199"/>
      <c r="N241" s="200"/>
      <c r="O241" s="200"/>
      <c r="P241" s="200"/>
      <c r="Q241" s="200"/>
      <c r="R241" s="200"/>
      <c r="S241" s="200"/>
      <c r="T241" s="201"/>
      <c r="AT241" s="196" t="s">
        <v>173</v>
      </c>
      <c r="AU241" s="196" t="s">
        <v>82</v>
      </c>
      <c r="AV241" s="15" t="s">
        <v>161</v>
      </c>
      <c r="AW241" s="15" t="s">
        <v>36</v>
      </c>
      <c r="AX241" s="15" t="s">
        <v>73</v>
      </c>
      <c r="AY241" s="196" t="s">
        <v>149</v>
      </c>
    </row>
    <row r="242" spans="2:65" s="13" customFormat="1">
      <c r="B242" s="182"/>
      <c r="D242" s="173" t="s">
        <v>173</v>
      </c>
      <c r="E242" s="183" t="s">
        <v>5</v>
      </c>
      <c r="F242" s="184" t="s">
        <v>192</v>
      </c>
      <c r="H242" s="183" t="s">
        <v>5</v>
      </c>
      <c r="L242" s="182"/>
      <c r="M242" s="185"/>
      <c r="N242" s="186"/>
      <c r="O242" s="186"/>
      <c r="P242" s="186"/>
      <c r="Q242" s="186"/>
      <c r="R242" s="186"/>
      <c r="S242" s="186"/>
      <c r="T242" s="187"/>
      <c r="AT242" s="183" t="s">
        <v>173</v>
      </c>
      <c r="AU242" s="183" t="s">
        <v>82</v>
      </c>
      <c r="AV242" s="13" t="s">
        <v>80</v>
      </c>
      <c r="AW242" s="13" t="s">
        <v>36</v>
      </c>
      <c r="AX242" s="13" t="s">
        <v>73</v>
      </c>
      <c r="AY242" s="183" t="s">
        <v>149</v>
      </c>
    </row>
    <row r="243" spans="2:65" s="12" customFormat="1">
      <c r="B243" s="172"/>
      <c r="D243" s="173" t="s">
        <v>173</v>
      </c>
      <c r="E243" s="174" t="s">
        <v>5</v>
      </c>
      <c r="F243" s="175" t="s">
        <v>1468</v>
      </c>
      <c r="H243" s="176">
        <v>11.141999999999999</v>
      </c>
      <c r="L243" s="172"/>
      <c r="M243" s="177"/>
      <c r="N243" s="178"/>
      <c r="O243" s="178"/>
      <c r="P243" s="178"/>
      <c r="Q243" s="178"/>
      <c r="R243" s="178"/>
      <c r="S243" s="178"/>
      <c r="T243" s="179"/>
      <c r="AT243" s="174" t="s">
        <v>173</v>
      </c>
      <c r="AU243" s="174" t="s">
        <v>82</v>
      </c>
      <c r="AV243" s="12" t="s">
        <v>82</v>
      </c>
      <c r="AW243" s="12" t="s">
        <v>36</v>
      </c>
      <c r="AX243" s="12" t="s">
        <v>73</v>
      </c>
      <c r="AY243" s="174" t="s">
        <v>149</v>
      </c>
    </row>
    <row r="244" spans="2:65" s="12" customFormat="1">
      <c r="B244" s="172"/>
      <c r="D244" s="173" t="s">
        <v>173</v>
      </c>
      <c r="E244" s="174" t="s">
        <v>5</v>
      </c>
      <c r="F244" s="175" t="s">
        <v>1469</v>
      </c>
      <c r="H244" s="176">
        <v>-4.09</v>
      </c>
      <c r="L244" s="172"/>
      <c r="M244" s="177"/>
      <c r="N244" s="178"/>
      <c r="O244" s="178"/>
      <c r="P244" s="178"/>
      <c r="Q244" s="178"/>
      <c r="R244" s="178"/>
      <c r="S244" s="178"/>
      <c r="T244" s="179"/>
      <c r="AT244" s="174" t="s">
        <v>173</v>
      </c>
      <c r="AU244" s="174" t="s">
        <v>82</v>
      </c>
      <c r="AV244" s="12" t="s">
        <v>82</v>
      </c>
      <c r="AW244" s="12" t="s">
        <v>36</v>
      </c>
      <c r="AX244" s="12" t="s">
        <v>73</v>
      </c>
      <c r="AY244" s="174" t="s">
        <v>149</v>
      </c>
    </row>
    <row r="245" spans="2:65" s="15" customFormat="1">
      <c r="B245" s="195"/>
      <c r="D245" s="173" t="s">
        <v>173</v>
      </c>
      <c r="E245" s="196" t="s">
        <v>5</v>
      </c>
      <c r="F245" s="197" t="s">
        <v>284</v>
      </c>
      <c r="H245" s="198">
        <v>7.0519999999999996</v>
      </c>
      <c r="L245" s="195"/>
      <c r="M245" s="199"/>
      <c r="N245" s="200"/>
      <c r="O245" s="200"/>
      <c r="P245" s="200"/>
      <c r="Q245" s="200"/>
      <c r="R245" s="200"/>
      <c r="S245" s="200"/>
      <c r="T245" s="201"/>
      <c r="AT245" s="196" t="s">
        <v>173</v>
      </c>
      <c r="AU245" s="196" t="s">
        <v>82</v>
      </c>
      <c r="AV245" s="15" t="s">
        <v>161</v>
      </c>
      <c r="AW245" s="15" t="s">
        <v>36</v>
      </c>
      <c r="AX245" s="15" t="s">
        <v>73</v>
      </c>
      <c r="AY245" s="196" t="s">
        <v>149</v>
      </c>
    </row>
    <row r="246" spans="2:65" s="14" customFormat="1">
      <c r="B246" s="188"/>
      <c r="D246" s="173" t="s">
        <v>173</v>
      </c>
      <c r="E246" s="189" t="s">
        <v>5</v>
      </c>
      <c r="F246" s="190" t="s">
        <v>194</v>
      </c>
      <c r="H246" s="191">
        <v>83.213999999999999</v>
      </c>
      <c r="L246" s="188"/>
      <c r="M246" s="192"/>
      <c r="N246" s="193"/>
      <c r="O246" s="193"/>
      <c r="P246" s="193"/>
      <c r="Q246" s="193"/>
      <c r="R246" s="193"/>
      <c r="S246" s="193"/>
      <c r="T246" s="194"/>
      <c r="AT246" s="189" t="s">
        <v>173</v>
      </c>
      <c r="AU246" s="189" t="s">
        <v>82</v>
      </c>
      <c r="AV246" s="14" t="s">
        <v>156</v>
      </c>
      <c r="AW246" s="14" t="s">
        <v>36</v>
      </c>
      <c r="AX246" s="14" t="s">
        <v>80</v>
      </c>
      <c r="AY246" s="189" t="s">
        <v>149</v>
      </c>
    </row>
    <row r="247" spans="2:65" s="1" customFormat="1" ht="51" customHeight="1">
      <c r="B247" s="160"/>
      <c r="C247" s="161" t="s">
        <v>302</v>
      </c>
      <c r="D247" s="161" t="s">
        <v>151</v>
      </c>
      <c r="E247" s="162" t="s">
        <v>373</v>
      </c>
      <c r="F247" s="163" t="s">
        <v>374</v>
      </c>
      <c r="G247" s="164" t="s">
        <v>268</v>
      </c>
      <c r="H247" s="165">
        <v>582.49800000000005</v>
      </c>
      <c r="I247" s="166"/>
      <c r="J247" s="166">
        <f>ROUND(I247*H247,2)</f>
        <v>0</v>
      </c>
      <c r="K247" s="163" t="s">
        <v>155</v>
      </c>
      <c r="L247" s="39"/>
      <c r="M247" s="167" t="s">
        <v>5</v>
      </c>
      <c r="N247" s="168" t="s">
        <v>44</v>
      </c>
      <c r="O247" s="169">
        <v>4.0000000000000001E-3</v>
      </c>
      <c r="P247" s="169">
        <f>O247*H247</f>
        <v>2.3299920000000003</v>
      </c>
      <c r="Q247" s="169">
        <v>0</v>
      </c>
      <c r="R247" s="169">
        <f>Q247*H247</f>
        <v>0</v>
      </c>
      <c r="S247" s="169">
        <v>0</v>
      </c>
      <c r="T247" s="170">
        <f>S247*H247</f>
        <v>0</v>
      </c>
      <c r="AR247" s="25" t="s">
        <v>156</v>
      </c>
      <c r="AT247" s="25" t="s">
        <v>151</v>
      </c>
      <c r="AU247" s="25" t="s">
        <v>82</v>
      </c>
      <c r="AY247" s="25" t="s">
        <v>149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25" t="s">
        <v>80</v>
      </c>
      <c r="BK247" s="171">
        <f>ROUND(I247*H247,2)</f>
        <v>0</v>
      </c>
      <c r="BL247" s="25" t="s">
        <v>156</v>
      </c>
      <c r="BM247" s="25" t="s">
        <v>1470</v>
      </c>
    </row>
    <row r="248" spans="2:65" s="13" customFormat="1">
      <c r="B248" s="182"/>
      <c r="D248" s="173" t="s">
        <v>173</v>
      </c>
      <c r="E248" s="183" t="s">
        <v>5</v>
      </c>
      <c r="F248" s="184" t="s">
        <v>376</v>
      </c>
      <c r="H248" s="183" t="s">
        <v>5</v>
      </c>
      <c r="L248" s="182"/>
      <c r="M248" s="185"/>
      <c r="N248" s="186"/>
      <c r="O248" s="186"/>
      <c r="P248" s="186"/>
      <c r="Q248" s="186"/>
      <c r="R248" s="186"/>
      <c r="S248" s="186"/>
      <c r="T248" s="187"/>
      <c r="AT248" s="183" t="s">
        <v>173</v>
      </c>
      <c r="AU248" s="183" t="s">
        <v>82</v>
      </c>
      <c r="AV248" s="13" t="s">
        <v>80</v>
      </c>
      <c r="AW248" s="13" t="s">
        <v>36</v>
      </c>
      <c r="AX248" s="13" t="s">
        <v>73</v>
      </c>
      <c r="AY248" s="183" t="s">
        <v>149</v>
      </c>
    </row>
    <row r="249" spans="2:65" s="12" customFormat="1">
      <c r="B249" s="172"/>
      <c r="D249" s="173" t="s">
        <v>173</v>
      </c>
      <c r="E249" s="174" t="s">
        <v>5</v>
      </c>
      <c r="F249" s="175" t="s">
        <v>1471</v>
      </c>
      <c r="H249" s="176">
        <v>533.13400000000001</v>
      </c>
      <c r="L249" s="172"/>
      <c r="M249" s="177"/>
      <c r="N249" s="178"/>
      <c r="O249" s="178"/>
      <c r="P249" s="178"/>
      <c r="Q249" s="178"/>
      <c r="R249" s="178"/>
      <c r="S249" s="178"/>
      <c r="T249" s="179"/>
      <c r="AT249" s="174" t="s">
        <v>173</v>
      </c>
      <c r="AU249" s="174" t="s">
        <v>82</v>
      </c>
      <c r="AV249" s="12" t="s">
        <v>82</v>
      </c>
      <c r="AW249" s="12" t="s">
        <v>36</v>
      </c>
      <c r="AX249" s="12" t="s">
        <v>73</v>
      </c>
      <c r="AY249" s="174" t="s">
        <v>149</v>
      </c>
    </row>
    <row r="250" spans="2:65" s="12" customFormat="1">
      <c r="B250" s="172"/>
      <c r="D250" s="173" t="s">
        <v>173</v>
      </c>
      <c r="E250" s="174" t="s">
        <v>5</v>
      </c>
      <c r="F250" s="175" t="s">
        <v>1472</v>
      </c>
      <c r="H250" s="176">
        <v>49.363999999999997</v>
      </c>
      <c r="L250" s="172"/>
      <c r="M250" s="177"/>
      <c r="N250" s="178"/>
      <c r="O250" s="178"/>
      <c r="P250" s="178"/>
      <c r="Q250" s="178"/>
      <c r="R250" s="178"/>
      <c r="S250" s="178"/>
      <c r="T250" s="179"/>
      <c r="AT250" s="174" t="s">
        <v>173</v>
      </c>
      <c r="AU250" s="174" t="s">
        <v>82</v>
      </c>
      <c r="AV250" s="12" t="s">
        <v>82</v>
      </c>
      <c r="AW250" s="12" t="s">
        <v>36</v>
      </c>
      <c r="AX250" s="12" t="s">
        <v>73</v>
      </c>
      <c r="AY250" s="174" t="s">
        <v>149</v>
      </c>
    </row>
    <row r="251" spans="2:65" s="14" customFormat="1">
      <c r="B251" s="188"/>
      <c r="D251" s="173" t="s">
        <v>173</v>
      </c>
      <c r="E251" s="189" t="s">
        <v>5</v>
      </c>
      <c r="F251" s="190" t="s">
        <v>194</v>
      </c>
      <c r="H251" s="191">
        <v>582.49800000000005</v>
      </c>
      <c r="L251" s="188"/>
      <c r="M251" s="192"/>
      <c r="N251" s="193"/>
      <c r="O251" s="193"/>
      <c r="P251" s="193"/>
      <c r="Q251" s="193"/>
      <c r="R251" s="193"/>
      <c r="S251" s="193"/>
      <c r="T251" s="194"/>
      <c r="AT251" s="189" t="s">
        <v>173</v>
      </c>
      <c r="AU251" s="189" t="s">
        <v>82</v>
      </c>
      <c r="AV251" s="14" t="s">
        <v>156</v>
      </c>
      <c r="AW251" s="14" t="s">
        <v>36</v>
      </c>
      <c r="AX251" s="14" t="s">
        <v>80</v>
      </c>
      <c r="AY251" s="189" t="s">
        <v>149</v>
      </c>
    </row>
    <row r="252" spans="2:65" s="1" customFormat="1" ht="38.25" customHeight="1">
      <c r="B252" s="160"/>
      <c r="C252" s="161" t="s">
        <v>311</v>
      </c>
      <c r="D252" s="161" t="s">
        <v>151</v>
      </c>
      <c r="E252" s="162" t="s">
        <v>380</v>
      </c>
      <c r="F252" s="163" t="s">
        <v>381</v>
      </c>
      <c r="G252" s="164" t="s">
        <v>268</v>
      </c>
      <c r="H252" s="165">
        <v>18.346</v>
      </c>
      <c r="I252" s="166"/>
      <c r="J252" s="166">
        <f>ROUND(I252*H252,2)</f>
        <v>0</v>
      </c>
      <c r="K252" s="163" t="s">
        <v>155</v>
      </c>
      <c r="L252" s="39"/>
      <c r="M252" s="167" t="s">
        <v>5</v>
      </c>
      <c r="N252" s="168" t="s">
        <v>44</v>
      </c>
      <c r="O252" s="169">
        <v>0.106</v>
      </c>
      <c r="P252" s="169">
        <f>O252*H252</f>
        <v>1.9446759999999998</v>
      </c>
      <c r="Q252" s="169">
        <v>0</v>
      </c>
      <c r="R252" s="169">
        <f>Q252*H252</f>
        <v>0</v>
      </c>
      <c r="S252" s="169">
        <v>0</v>
      </c>
      <c r="T252" s="170">
        <f>S252*H252</f>
        <v>0</v>
      </c>
      <c r="AR252" s="25" t="s">
        <v>156</v>
      </c>
      <c r="AT252" s="25" t="s">
        <v>151</v>
      </c>
      <c r="AU252" s="25" t="s">
        <v>82</v>
      </c>
      <c r="AY252" s="25" t="s">
        <v>149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25" t="s">
        <v>80</v>
      </c>
      <c r="BK252" s="171">
        <f>ROUND(I252*H252,2)</f>
        <v>0</v>
      </c>
      <c r="BL252" s="25" t="s">
        <v>156</v>
      </c>
      <c r="BM252" s="25" t="s">
        <v>1473</v>
      </c>
    </row>
    <row r="253" spans="2:65" s="13" customFormat="1">
      <c r="B253" s="182"/>
      <c r="D253" s="173" t="s">
        <v>173</v>
      </c>
      <c r="E253" s="183" t="s">
        <v>5</v>
      </c>
      <c r="F253" s="184" t="s">
        <v>368</v>
      </c>
      <c r="H253" s="183" t="s">
        <v>5</v>
      </c>
      <c r="L253" s="182"/>
      <c r="M253" s="185"/>
      <c r="N253" s="186"/>
      <c r="O253" s="186"/>
      <c r="P253" s="186"/>
      <c r="Q253" s="186"/>
      <c r="R253" s="186"/>
      <c r="S253" s="186"/>
      <c r="T253" s="187"/>
      <c r="AT253" s="183" t="s">
        <v>173</v>
      </c>
      <c r="AU253" s="183" t="s">
        <v>82</v>
      </c>
      <c r="AV253" s="13" t="s">
        <v>80</v>
      </c>
      <c r="AW253" s="13" t="s">
        <v>36</v>
      </c>
      <c r="AX253" s="13" t="s">
        <v>73</v>
      </c>
      <c r="AY253" s="183" t="s">
        <v>149</v>
      </c>
    </row>
    <row r="254" spans="2:65" s="12" customFormat="1">
      <c r="B254" s="172"/>
      <c r="D254" s="173" t="s">
        <v>173</v>
      </c>
      <c r="E254" s="174" t="s">
        <v>5</v>
      </c>
      <c r="F254" s="175" t="s">
        <v>1474</v>
      </c>
      <c r="H254" s="176">
        <v>17.108000000000001</v>
      </c>
      <c r="L254" s="172"/>
      <c r="M254" s="177"/>
      <c r="N254" s="178"/>
      <c r="O254" s="178"/>
      <c r="P254" s="178"/>
      <c r="Q254" s="178"/>
      <c r="R254" s="178"/>
      <c r="S254" s="178"/>
      <c r="T254" s="179"/>
      <c r="AT254" s="174" t="s">
        <v>173</v>
      </c>
      <c r="AU254" s="174" t="s">
        <v>82</v>
      </c>
      <c r="AV254" s="12" t="s">
        <v>82</v>
      </c>
      <c r="AW254" s="12" t="s">
        <v>36</v>
      </c>
      <c r="AX254" s="12" t="s">
        <v>73</v>
      </c>
      <c r="AY254" s="174" t="s">
        <v>149</v>
      </c>
    </row>
    <row r="255" spans="2:65" s="12" customFormat="1">
      <c r="B255" s="172"/>
      <c r="D255" s="173" t="s">
        <v>173</v>
      </c>
      <c r="E255" s="174" t="s">
        <v>5</v>
      </c>
      <c r="F255" s="175" t="s">
        <v>1475</v>
      </c>
      <c r="H255" s="176">
        <v>1.238</v>
      </c>
      <c r="L255" s="172"/>
      <c r="M255" s="177"/>
      <c r="N255" s="178"/>
      <c r="O255" s="178"/>
      <c r="P255" s="178"/>
      <c r="Q255" s="178"/>
      <c r="R255" s="178"/>
      <c r="S255" s="178"/>
      <c r="T255" s="179"/>
      <c r="AT255" s="174" t="s">
        <v>173</v>
      </c>
      <c r="AU255" s="174" t="s">
        <v>82</v>
      </c>
      <c r="AV255" s="12" t="s">
        <v>82</v>
      </c>
      <c r="AW255" s="12" t="s">
        <v>36</v>
      </c>
      <c r="AX255" s="12" t="s">
        <v>73</v>
      </c>
      <c r="AY255" s="174" t="s">
        <v>149</v>
      </c>
    </row>
    <row r="256" spans="2:65" s="14" customFormat="1">
      <c r="B256" s="188"/>
      <c r="D256" s="173" t="s">
        <v>173</v>
      </c>
      <c r="E256" s="189" t="s">
        <v>5</v>
      </c>
      <c r="F256" s="190" t="s">
        <v>194</v>
      </c>
      <c r="H256" s="191">
        <v>18.346</v>
      </c>
      <c r="L256" s="188"/>
      <c r="M256" s="192"/>
      <c r="N256" s="193"/>
      <c r="O256" s="193"/>
      <c r="P256" s="193"/>
      <c r="Q256" s="193"/>
      <c r="R256" s="193"/>
      <c r="S256" s="193"/>
      <c r="T256" s="194"/>
      <c r="AT256" s="189" t="s">
        <v>173</v>
      </c>
      <c r="AU256" s="189" t="s">
        <v>82</v>
      </c>
      <c r="AV256" s="14" t="s">
        <v>156</v>
      </c>
      <c r="AW256" s="14" t="s">
        <v>36</v>
      </c>
      <c r="AX256" s="14" t="s">
        <v>80</v>
      </c>
      <c r="AY256" s="189" t="s">
        <v>149</v>
      </c>
    </row>
    <row r="257" spans="2:65" s="1" customFormat="1" ht="51" customHeight="1">
      <c r="B257" s="160"/>
      <c r="C257" s="161" t="s">
        <v>316</v>
      </c>
      <c r="D257" s="161" t="s">
        <v>151</v>
      </c>
      <c r="E257" s="162" t="s">
        <v>386</v>
      </c>
      <c r="F257" s="163" t="s">
        <v>387</v>
      </c>
      <c r="G257" s="164" t="s">
        <v>268</v>
      </c>
      <c r="H257" s="165">
        <v>128.422</v>
      </c>
      <c r="I257" s="166"/>
      <c r="J257" s="166">
        <f>ROUND(I257*H257,2)</f>
        <v>0</v>
      </c>
      <c r="K257" s="163" t="s">
        <v>155</v>
      </c>
      <c r="L257" s="39"/>
      <c r="M257" s="167" t="s">
        <v>5</v>
      </c>
      <c r="N257" s="168" t="s">
        <v>44</v>
      </c>
      <c r="O257" s="169">
        <v>5.0000000000000001E-3</v>
      </c>
      <c r="P257" s="169">
        <f>O257*H257</f>
        <v>0.64210999999999996</v>
      </c>
      <c r="Q257" s="169">
        <v>0</v>
      </c>
      <c r="R257" s="169">
        <f>Q257*H257</f>
        <v>0</v>
      </c>
      <c r="S257" s="169">
        <v>0</v>
      </c>
      <c r="T257" s="170">
        <f>S257*H257</f>
        <v>0</v>
      </c>
      <c r="AR257" s="25" t="s">
        <v>156</v>
      </c>
      <c r="AT257" s="25" t="s">
        <v>151</v>
      </c>
      <c r="AU257" s="25" t="s">
        <v>82</v>
      </c>
      <c r="AY257" s="25" t="s">
        <v>149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25" t="s">
        <v>80</v>
      </c>
      <c r="BK257" s="171">
        <f>ROUND(I257*H257,2)</f>
        <v>0</v>
      </c>
      <c r="BL257" s="25" t="s">
        <v>156</v>
      </c>
      <c r="BM257" s="25" t="s">
        <v>1476</v>
      </c>
    </row>
    <row r="258" spans="2:65" s="13" customFormat="1">
      <c r="B258" s="182"/>
      <c r="D258" s="173" t="s">
        <v>173</v>
      </c>
      <c r="E258" s="183" t="s">
        <v>5</v>
      </c>
      <c r="F258" s="184" t="s">
        <v>376</v>
      </c>
      <c r="H258" s="183" t="s">
        <v>5</v>
      </c>
      <c r="L258" s="182"/>
      <c r="M258" s="185"/>
      <c r="N258" s="186"/>
      <c r="O258" s="186"/>
      <c r="P258" s="186"/>
      <c r="Q258" s="186"/>
      <c r="R258" s="186"/>
      <c r="S258" s="186"/>
      <c r="T258" s="187"/>
      <c r="AT258" s="183" t="s">
        <v>173</v>
      </c>
      <c r="AU258" s="183" t="s">
        <v>82</v>
      </c>
      <c r="AV258" s="13" t="s">
        <v>80</v>
      </c>
      <c r="AW258" s="13" t="s">
        <v>36</v>
      </c>
      <c r="AX258" s="13" t="s">
        <v>73</v>
      </c>
      <c r="AY258" s="183" t="s">
        <v>149</v>
      </c>
    </row>
    <row r="259" spans="2:65" s="12" customFormat="1">
      <c r="B259" s="172"/>
      <c r="D259" s="173" t="s">
        <v>173</v>
      </c>
      <c r="E259" s="174" t="s">
        <v>5</v>
      </c>
      <c r="F259" s="175" t="s">
        <v>1477</v>
      </c>
      <c r="H259" s="176">
        <v>119.756</v>
      </c>
      <c r="L259" s="172"/>
      <c r="M259" s="177"/>
      <c r="N259" s="178"/>
      <c r="O259" s="178"/>
      <c r="P259" s="178"/>
      <c r="Q259" s="178"/>
      <c r="R259" s="178"/>
      <c r="S259" s="178"/>
      <c r="T259" s="179"/>
      <c r="AT259" s="174" t="s">
        <v>173</v>
      </c>
      <c r="AU259" s="174" t="s">
        <v>82</v>
      </c>
      <c r="AV259" s="12" t="s">
        <v>82</v>
      </c>
      <c r="AW259" s="12" t="s">
        <v>36</v>
      </c>
      <c r="AX259" s="12" t="s">
        <v>73</v>
      </c>
      <c r="AY259" s="174" t="s">
        <v>149</v>
      </c>
    </row>
    <row r="260" spans="2:65" s="12" customFormat="1">
      <c r="B260" s="172"/>
      <c r="D260" s="173" t="s">
        <v>173</v>
      </c>
      <c r="E260" s="174" t="s">
        <v>5</v>
      </c>
      <c r="F260" s="175" t="s">
        <v>1478</v>
      </c>
      <c r="H260" s="176">
        <v>8.6660000000000004</v>
      </c>
      <c r="L260" s="172"/>
      <c r="M260" s="177"/>
      <c r="N260" s="178"/>
      <c r="O260" s="178"/>
      <c r="P260" s="178"/>
      <c r="Q260" s="178"/>
      <c r="R260" s="178"/>
      <c r="S260" s="178"/>
      <c r="T260" s="179"/>
      <c r="AT260" s="174" t="s">
        <v>173</v>
      </c>
      <c r="AU260" s="174" t="s">
        <v>82</v>
      </c>
      <c r="AV260" s="12" t="s">
        <v>82</v>
      </c>
      <c r="AW260" s="12" t="s">
        <v>36</v>
      </c>
      <c r="AX260" s="12" t="s">
        <v>73</v>
      </c>
      <c r="AY260" s="174" t="s">
        <v>149</v>
      </c>
    </row>
    <row r="261" spans="2:65" s="14" customFormat="1">
      <c r="B261" s="188"/>
      <c r="D261" s="173" t="s">
        <v>173</v>
      </c>
      <c r="E261" s="189" t="s">
        <v>5</v>
      </c>
      <c r="F261" s="190" t="s">
        <v>194</v>
      </c>
      <c r="H261" s="191">
        <v>128.422</v>
      </c>
      <c r="L261" s="188"/>
      <c r="M261" s="192"/>
      <c r="N261" s="193"/>
      <c r="O261" s="193"/>
      <c r="P261" s="193"/>
      <c r="Q261" s="193"/>
      <c r="R261" s="193"/>
      <c r="S261" s="193"/>
      <c r="T261" s="194"/>
      <c r="AT261" s="189" t="s">
        <v>173</v>
      </c>
      <c r="AU261" s="189" t="s">
        <v>82</v>
      </c>
      <c r="AV261" s="14" t="s">
        <v>156</v>
      </c>
      <c r="AW261" s="14" t="s">
        <v>36</v>
      </c>
      <c r="AX261" s="14" t="s">
        <v>80</v>
      </c>
      <c r="AY261" s="189" t="s">
        <v>149</v>
      </c>
    </row>
    <row r="262" spans="2:65" s="1" customFormat="1" ht="25.5" customHeight="1">
      <c r="B262" s="160"/>
      <c r="C262" s="161" t="s">
        <v>325</v>
      </c>
      <c r="D262" s="161" t="s">
        <v>151</v>
      </c>
      <c r="E262" s="162" t="s">
        <v>392</v>
      </c>
      <c r="F262" s="163" t="s">
        <v>393</v>
      </c>
      <c r="G262" s="164" t="s">
        <v>268</v>
      </c>
      <c r="H262" s="165">
        <v>81.900000000000006</v>
      </c>
      <c r="I262" s="166"/>
      <c r="J262" s="166">
        <f>ROUND(I262*H262,2)</f>
        <v>0</v>
      </c>
      <c r="K262" s="163" t="s">
        <v>155</v>
      </c>
      <c r="L262" s="39"/>
      <c r="M262" s="167" t="s">
        <v>5</v>
      </c>
      <c r="N262" s="168" t="s">
        <v>44</v>
      </c>
      <c r="O262" s="169">
        <v>9.7000000000000003E-2</v>
      </c>
      <c r="P262" s="169">
        <f>O262*H262</f>
        <v>7.944300000000001</v>
      </c>
      <c r="Q262" s="169">
        <v>0</v>
      </c>
      <c r="R262" s="169">
        <f>Q262*H262</f>
        <v>0</v>
      </c>
      <c r="S262" s="169">
        <v>0</v>
      </c>
      <c r="T262" s="170">
        <f>S262*H262</f>
        <v>0</v>
      </c>
      <c r="AR262" s="25" t="s">
        <v>156</v>
      </c>
      <c r="AT262" s="25" t="s">
        <v>151</v>
      </c>
      <c r="AU262" s="25" t="s">
        <v>82</v>
      </c>
      <c r="AY262" s="25" t="s">
        <v>149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25" t="s">
        <v>80</v>
      </c>
      <c r="BK262" s="171">
        <f>ROUND(I262*H262,2)</f>
        <v>0</v>
      </c>
      <c r="BL262" s="25" t="s">
        <v>156</v>
      </c>
      <c r="BM262" s="25" t="s">
        <v>1479</v>
      </c>
    </row>
    <row r="263" spans="2:65" s="13" customFormat="1">
      <c r="B263" s="182"/>
      <c r="D263" s="173" t="s">
        <v>173</v>
      </c>
      <c r="E263" s="183" t="s">
        <v>5</v>
      </c>
      <c r="F263" s="184" t="s">
        <v>395</v>
      </c>
      <c r="H263" s="183" t="s">
        <v>5</v>
      </c>
      <c r="L263" s="182"/>
      <c r="M263" s="185"/>
      <c r="N263" s="186"/>
      <c r="O263" s="186"/>
      <c r="P263" s="186"/>
      <c r="Q263" s="186"/>
      <c r="R263" s="186"/>
      <c r="S263" s="186"/>
      <c r="T263" s="187"/>
      <c r="AT263" s="183" t="s">
        <v>173</v>
      </c>
      <c r="AU263" s="183" t="s">
        <v>82</v>
      </c>
      <c r="AV263" s="13" t="s">
        <v>80</v>
      </c>
      <c r="AW263" s="13" t="s">
        <v>36</v>
      </c>
      <c r="AX263" s="13" t="s">
        <v>73</v>
      </c>
      <c r="AY263" s="183" t="s">
        <v>149</v>
      </c>
    </row>
    <row r="264" spans="2:65" s="12" customFormat="1">
      <c r="B264" s="172"/>
      <c r="D264" s="173" t="s">
        <v>173</v>
      </c>
      <c r="E264" s="174" t="s">
        <v>5</v>
      </c>
      <c r="F264" s="175" t="s">
        <v>1480</v>
      </c>
      <c r="H264" s="176">
        <v>77.81</v>
      </c>
      <c r="L264" s="172"/>
      <c r="M264" s="177"/>
      <c r="N264" s="178"/>
      <c r="O264" s="178"/>
      <c r="P264" s="178"/>
      <c r="Q264" s="178"/>
      <c r="R264" s="178"/>
      <c r="S264" s="178"/>
      <c r="T264" s="179"/>
      <c r="AT264" s="174" t="s">
        <v>173</v>
      </c>
      <c r="AU264" s="174" t="s">
        <v>82</v>
      </c>
      <c r="AV264" s="12" t="s">
        <v>82</v>
      </c>
      <c r="AW264" s="12" t="s">
        <v>36</v>
      </c>
      <c r="AX264" s="12" t="s">
        <v>73</v>
      </c>
      <c r="AY264" s="174" t="s">
        <v>149</v>
      </c>
    </row>
    <row r="265" spans="2:65" s="12" customFormat="1">
      <c r="B265" s="172"/>
      <c r="D265" s="173" t="s">
        <v>173</v>
      </c>
      <c r="E265" s="174" t="s">
        <v>5</v>
      </c>
      <c r="F265" s="175" t="s">
        <v>1481</v>
      </c>
      <c r="H265" s="176">
        <v>4.09</v>
      </c>
      <c r="L265" s="172"/>
      <c r="M265" s="177"/>
      <c r="N265" s="178"/>
      <c r="O265" s="178"/>
      <c r="P265" s="178"/>
      <c r="Q265" s="178"/>
      <c r="R265" s="178"/>
      <c r="S265" s="178"/>
      <c r="T265" s="179"/>
      <c r="AT265" s="174" t="s">
        <v>173</v>
      </c>
      <c r="AU265" s="174" t="s">
        <v>82</v>
      </c>
      <c r="AV265" s="12" t="s">
        <v>82</v>
      </c>
      <c r="AW265" s="12" t="s">
        <v>36</v>
      </c>
      <c r="AX265" s="12" t="s">
        <v>73</v>
      </c>
      <c r="AY265" s="174" t="s">
        <v>149</v>
      </c>
    </row>
    <row r="266" spans="2:65" s="14" customFormat="1">
      <c r="B266" s="188"/>
      <c r="D266" s="173" t="s">
        <v>173</v>
      </c>
      <c r="E266" s="189" t="s">
        <v>5</v>
      </c>
      <c r="F266" s="190" t="s">
        <v>194</v>
      </c>
      <c r="H266" s="191">
        <v>81.900000000000006</v>
      </c>
      <c r="L266" s="188"/>
      <c r="M266" s="192"/>
      <c r="N266" s="193"/>
      <c r="O266" s="193"/>
      <c r="P266" s="193"/>
      <c r="Q266" s="193"/>
      <c r="R266" s="193"/>
      <c r="S266" s="193"/>
      <c r="T266" s="194"/>
      <c r="AT266" s="189" t="s">
        <v>173</v>
      </c>
      <c r="AU266" s="189" t="s">
        <v>82</v>
      </c>
      <c r="AV266" s="14" t="s">
        <v>156</v>
      </c>
      <c r="AW266" s="14" t="s">
        <v>36</v>
      </c>
      <c r="AX266" s="14" t="s">
        <v>80</v>
      </c>
      <c r="AY266" s="189" t="s">
        <v>149</v>
      </c>
    </row>
    <row r="267" spans="2:65" s="1" customFormat="1" ht="25.5" customHeight="1">
      <c r="B267" s="160"/>
      <c r="C267" s="161" t="s">
        <v>331</v>
      </c>
      <c r="D267" s="161" t="s">
        <v>151</v>
      </c>
      <c r="E267" s="162" t="s">
        <v>398</v>
      </c>
      <c r="F267" s="163" t="s">
        <v>399</v>
      </c>
      <c r="G267" s="164" t="s">
        <v>400</v>
      </c>
      <c r="H267" s="165">
        <v>192.964</v>
      </c>
      <c r="I267" s="166"/>
      <c r="J267" s="166">
        <f>ROUND(I267*H267,2)</f>
        <v>0</v>
      </c>
      <c r="K267" s="163" t="s">
        <v>155</v>
      </c>
      <c r="L267" s="39"/>
      <c r="M267" s="167" t="s">
        <v>5</v>
      </c>
      <c r="N267" s="168" t="s">
        <v>44</v>
      </c>
      <c r="O267" s="169">
        <v>0</v>
      </c>
      <c r="P267" s="169">
        <f>O267*H267</f>
        <v>0</v>
      </c>
      <c r="Q267" s="169">
        <v>0</v>
      </c>
      <c r="R267" s="169">
        <f>Q267*H267</f>
        <v>0</v>
      </c>
      <c r="S267" s="169">
        <v>0</v>
      </c>
      <c r="T267" s="170">
        <f>S267*H267</f>
        <v>0</v>
      </c>
      <c r="AR267" s="25" t="s">
        <v>156</v>
      </c>
      <c r="AT267" s="25" t="s">
        <v>151</v>
      </c>
      <c r="AU267" s="25" t="s">
        <v>82</v>
      </c>
      <c r="AY267" s="25" t="s">
        <v>149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25" t="s">
        <v>80</v>
      </c>
      <c r="BK267" s="171">
        <f>ROUND(I267*H267,2)</f>
        <v>0</v>
      </c>
      <c r="BL267" s="25" t="s">
        <v>156</v>
      </c>
      <c r="BM267" s="25" t="s">
        <v>1482</v>
      </c>
    </row>
    <row r="268" spans="2:65" s="1" customFormat="1" ht="27">
      <c r="B268" s="39"/>
      <c r="D268" s="173" t="s">
        <v>179</v>
      </c>
      <c r="F268" s="180" t="s">
        <v>402</v>
      </c>
      <c r="L268" s="39"/>
      <c r="M268" s="181"/>
      <c r="N268" s="40"/>
      <c r="O268" s="40"/>
      <c r="P268" s="40"/>
      <c r="Q268" s="40"/>
      <c r="R268" s="40"/>
      <c r="S268" s="40"/>
      <c r="T268" s="68"/>
      <c r="AT268" s="25" t="s">
        <v>179</v>
      </c>
      <c r="AU268" s="25" t="s">
        <v>82</v>
      </c>
    </row>
    <row r="269" spans="2:65" s="12" customFormat="1">
      <c r="B269" s="172"/>
      <c r="D269" s="173" t="s">
        <v>173</v>
      </c>
      <c r="E269" s="174" t="s">
        <v>5</v>
      </c>
      <c r="F269" s="175" t="s">
        <v>1483</v>
      </c>
      <c r="H269" s="176">
        <v>144.708</v>
      </c>
      <c r="L269" s="172"/>
      <c r="M269" s="177"/>
      <c r="N269" s="178"/>
      <c r="O269" s="178"/>
      <c r="P269" s="178"/>
      <c r="Q269" s="178"/>
      <c r="R269" s="178"/>
      <c r="S269" s="178"/>
      <c r="T269" s="179"/>
      <c r="AT269" s="174" t="s">
        <v>173</v>
      </c>
      <c r="AU269" s="174" t="s">
        <v>82</v>
      </c>
      <c r="AV269" s="12" t="s">
        <v>82</v>
      </c>
      <c r="AW269" s="12" t="s">
        <v>36</v>
      </c>
      <c r="AX269" s="12" t="s">
        <v>73</v>
      </c>
      <c r="AY269" s="174" t="s">
        <v>149</v>
      </c>
    </row>
    <row r="270" spans="2:65" s="12" customFormat="1">
      <c r="B270" s="172"/>
      <c r="D270" s="173" t="s">
        <v>173</v>
      </c>
      <c r="E270" s="174" t="s">
        <v>5</v>
      </c>
      <c r="F270" s="175" t="s">
        <v>1484</v>
      </c>
      <c r="H270" s="176">
        <v>32.505000000000003</v>
      </c>
      <c r="L270" s="172"/>
      <c r="M270" s="177"/>
      <c r="N270" s="178"/>
      <c r="O270" s="178"/>
      <c r="P270" s="178"/>
      <c r="Q270" s="178"/>
      <c r="R270" s="178"/>
      <c r="S270" s="178"/>
      <c r="T270" s="179"/>
      <c r="AT270" s="174" t="s">
        <v>173</v>
      </c>
      <c r="AU270" s="174" t="s">
        <v>82</v>
      </c>
      <c r="AV270" s="12" t="s">
        <v>82</v>
      </c>
      <c r="AW270" s="12" t="s">
        <v>36</v>
      </c>
      <c r="AX270" s="12" t="s">
        <v>73</v>
      </c>
      <c r="AY270" s="174" t="s">
        <v>149</v>
      </c>
    </row>
    <row r="271" spans="2:65" s="15" customFormat="1">
      <c r="B271" s="195"/>
      <c r="D271" s="173" t="s">
        <v>173</v>
      </c>
      <c r="E271" s="196" t="s">
        <v>5</v>
      </c>
      <c r="F271" s="197" t="s">
        <v>284</v>
      </c>
      <c r="H271" s="198">
        <v>177.21299999999999</v>
      </c>
      <c r="L271" s="195"/>
      <c r="M271" s="199"/>
      <c r="N271" s="200"/>
      <c r="O271" s="200"/>
      <c r="P271" s="200"/>
      <c r="Q271" s="200"/>
      <c r="R271" s="200"/>
      <c r="S271" s="200"/>
      <c r="T271" s="201"/>
      <c r="AT271" s="196" t="s">
        <v>173</v>
      </c>
      <c r="AU271" s="196" t="s">
        <v>82</v>
      </c>
      <c r="AV271" s="15" t="s">
        <v>161</v>
      </c>
      <c r="AW271" s="15" t="s">
        <v>36</v>
      </c>
      <c r="AX271" s="15" t="s">
        <v>73</v>
      </c>
      <c r="AY271" s="196" t="s">
        <v>149</v>
      </c>
    </row>
    <row r="272" spans="2:65" s="12" customFormat="1">
      <c r="B272" s="172"/>
      <c r="D272" s="173" t="s">
        <v>173</v>
      </c>
      <c r="E272" s="174" t="s">
        <v>5</v>
      </c>
      <c r="F272" s="175" t="s">
        <v>1485</v>
      </c>
      <c r="H272" s="176">
        <v>13.398999999999999</v>
      </c>
      <c r="L272" s="172"/>
      <c r="M272" s="177"/>
      <c r="N272" s="178"/>
      <c r="O272" s="178"/>
      <c r="P272" s="178"/>
      <c r="Q272" s="178"/>
      <c r="R272" s="178"/>
      <c r="S272" s="178"/>
      <c r="T272" s="179"/>
      <c r="AT272" s="174" t="s">
        <v>173</v>
      </c>
      <c r="AU272" s="174" t="s">
        <v>82</v>
      </c>
      <c r="AV272" s="12" t="s">
        <v>82</v>
      </c>
      <c r="AW272" s="12" t="s">
        <v>36</v>
      </c>
      <c r="AX272" s="12" t="s">
        <v>73</v>
      </c>
      <c r="AY272" s="174" t="s">
        <v>149</v>
      </c>
    </row>
    <row r="273" spans="2:65" s="12" customFormat="1">
      <c r="B273" s="172"/>
      <c r="D273" s="173" t="s">
        <v>173</v>
      </c>
      <c r="E273" s="174" t="s">
        <v>5</v>
      </c>
      <c r="F273" s="175" t="s">
        <v>1486</v>
      </c>
      <c r="H273" s="176">
        <v>2.3519999999999999</v>
      </c>
      <c r="L273" s="172"/>
      <c r="M273" s="177"/>
      <c r="N273" s="178"/>
      <c r="O273" s="178"/>
      <c r="P273" s="178"/>
      <c r="Q273" s="178"/>
      <c r="R273" s="178"/>
      <c r="S273" s="178"/>
      <c r="T273" s="179"/>
      <c r="AT273" s="174" t="s">
        <v>173</v>
      </c>
      <c r="AU273" s="174" t="s">
        <v>82</v>
      </c>
      <c r="AV273" s="12" t="s">
        <v>82</v>
      </c>
      <c r="AW273" s="12" t="s">
        <v>36</v>
      </c>
      <c r="AX273" s="12" t="s">
        <v>73</v>
      </c>
      <c r="AY273" s="174" t="s">
        <v>149</v>
      </c>
    </row>
    <row r="274" spans="2:65" s="15" customFormat="1">
      <c r="B274" s="195"/>
      <c r="D274" s="173" t="s">
        <v>173</v>
      </c>
      <c r="E274" s="196" t="s">
        <v>5</v>
      </c>
      <c r="F274" s="197" t="s">
        <v>284</v>
      </c>
      <c r="H274" s="198">
        <v>15.750999999999999</v>
      </c>
      <c r="L274" s="195"/>
      <c r="M274" s="199"/>
      <c r="N274" s="200"/>
      <c r="O274" s="200"/>
      <c r="P274" s="200"/>
      <c r="Q274" s="200"/>
      <c r="R274" s="200"/>
      <c r="S274" s="200"/>
      <c r="T274" s="201"/>
      <c r="AT274" s="196" t="s">
        <v>173</v>
      </c>
      <c r="AU274" s="196" t="s">
        <v>82</v>
      </c>
      <c r="AV274" s="15" t="s">
        <v>161</v>
      </c>
      <c r="AW274" s="15" t="s">
        <v>36</v>
      </c>
      <c r="AX274" s="15" t="s">
        <v>73</v>
      </c>
      <c r="AY274" s="196" t="s">
        <v>149</v>
      </c>
    </row>
    <row r="275" spans="2:65" s="14" customFormat="1">
      <c r="B275" s="188"/>
      <c r="D275" s="173" t="s">
        <v>173</v>
      </c>
      <c r="E275" s="189" t="s">
        <v>5</v>
      </c>
      <c r="F275" s="190" t="s">
        <v>194</v>
      </c>
      <c r="H275" s="191">
        <v>192.964</v>
      </c>
      <c r="L275" s="188"/>
      <c r="M275" s="192"/>
      <c r="N275" s="193"/>
      <c r="O275" s="193"/>
      <c r="P275" s="193"/>
      <c r="Q275" s="193"/>
      <c r="R275" s="193"/>
      <c r="S275" s="193"/>
      <c r="T275" s="194"/>
      <c r="AT275" s="189" t="s">
        <v>173</v>
      </c>
      <c r="AU275" s="189" t="s">
        <v>82</v>
      </c>
      <c r="AV275" s="14" t="s">
        <v>156</v>
      </c>
      <c r="AW275" s="14" t="s">
        <v>36</v>
      </c>
      <c r="AX275" s="14" t="s">
        <v>80</v>
      </c>
      <c r="AY275" s="189" t="s">
        <v>149</v>
      </c>
    </row>
    <row r="276" spans="2:65" s="1" customFormat="1" ht="25.5" customHeight="1">
      <c r="B276" s="160"/>
      <c r="C276" s="161" t="s">
        <v>336</v>
      </c>
      <c r="D276" s="161" t="s">
        <v>151</v>
      </c>
      <c r="E276" s="162" t="s">
        <v>408</v>
      </c>
      <c r="F276" s="163" t="s">
        <v>409</v>
      </c>
      <c r="G276" s="164" t="s">
        <v>268</v>
      </c>
      <c r="H276" s="165">
        <v>112.51</v>
      </c>
      <c r="I276" s="166"/>
      <c r="J276" s="166">
        <f>ROUND(I276*H276,2)</f>
        <v>0</v>
      </c>
      <c r="K276" s="163" t="s">
        <v>155</v>
      </c>
      <c r="L276" s="39"/>
      <c r="M276" s="167" t="s">
        <v>5</v>
      </c>
      <c r="N276" s="168" t="s">
        <v>44</v>
      </c>
      <c r="O276" s="169">
        <v>0.29899999999999999</v>
      </c>
      <c r="P276" s="169">
        <f>O276*H276</f>
        <v>33.64049</v>
      </c>
      <c r="Q276" s="169">
        <v>0</v>
      </c>
      <c r="R276" s="169">
        <f>Q276*H276</f>
        <v>0</v>
      </c>
      <c r="S276" s="169">
        <v>0</v>
      </c>
      <c r="T276" s="170">
        <f>S276*H276</f>
        <v>0</v>
      </c>
      <c r="AR276" s="25" t="s">
        <v>156</v>
      </c>
      <c r="AT276" s="25" t="s">
        <v>151</v>
      </c>
      <c r="AU276" s="25" t="s">
        <v>82</v>
      </c>
      <c r="AY276" s="25" t="s">
        <v>149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25" t="s">
        <v>80</v>
      </c>
      <c r="BK276" s="171">
        <f>ROUND(I276*H276,2)</f>
        <v>0</v>
      </c>
      <c r="BL276" s="25" t="s">
        <v>156</v>
      </c>
      <c r="BM276" s="25" t="s">
        <v>1487</v>
      </c>
    </row>
    <row r="277" spans="2:65" s="13" customFormat="1">
      <c r="B277" s="182"/>
      <c r="D277" s="173" t="s">
        <v>173</v>
      </c>
      <c r="E277" s="183" t="s">
        <v>5</v>
      </c>
      <c r="F277" s="184" t="s">
        <v>187</v>
      </c>
      <c r="H277" s="183" t="s">
        <v>5</v>
      </c>
      <c r="L277" s="182"/>
      <c r="M277" s="185"/>
      <c r="N277" s="186"/>
      <c r="O277" s="186"/>
      <c r="P277" s="186"/>
      <c r="Q277" s="186"/>
      <c r="R277" s="186"/>
      <c r="S277" s="186"/>
      <c r="T277" s="187"/>
      <c r="AT277" s="183" t="s">
        <v>173</v>
      </c>
      <c r="AU277" s="183" t="s">
        <v>82</v>
      </c>
      <c r="AV277" s="13" t="s">
        <v>80</v>
      </c>
      <c r="AW277" s="13" t="s">
        <v>36</v>
      </c>
      <c r="AX277" s="13" t="s">
        <v>73</v>
      </c>
      <c r="AY277" s="183" t="s">
        <v>149</v>
      </c>
    </row>
    <row r="278" spans="2:65" s="13" customFormat="1">
      <c r="B278" s="182"/>
      <c r="D278" s="173" t="s">
        <v>173</v>
      </c>
      <c r="E278" s="183" t="s">
        <v>5</v>
      </c>
      <c r="F278" s="184" t="s">
        <v>281</v>
      </c>
      <c r="H278" s="183" t="s">
        <v>5</v>
      </c>
      <c r="L278" s="182"/>
      <c r="M278" s="185"/>
      <c r="N278" s="186"/>
      <c r="O278" s="186"/>
      <c r="P278" s="186"/>
      <c r="Q278" s="186"/>
      <c r="R278" s="186"/>
      <c r="S278" s="186"/>
      <c r="T278" s="187"/>
      <c r="AT278" s="183" t="s">
        <v>173</v>
      </c>
      <c r="AU278" s="183" t="s">
        <v>82</v>
      </c>
      <c r="AV278" s="13" t="s">
        <v>80</v>
      </c>
      <c r="AW278" s="13" t="s">
        <v>36</v>
      </c>
      <c r="AX278" s="13" t="s">
        <v>73</v>
      </c>
      <c r="AY278" s="183" t="s">
        <v>149</v>
      </c>
    </row>
    <row r="279" spans="2:65" s="13" customFormat="1">
      <c r="B279" s="182"/>
      <c r="D279" s="173" t="s">
        <v>173</v>
      </c>
      <c r="E279" s="183" t="s">
        <v>5</v>
      </c>
      <c r="F279" s="184" t="s">
        <v>200</v>
      </c>
      <c r="H279" s="183" t="s">
        <v>5</v>
      </c>
      <c r="L279" s="182"/>
      <c r="M279" s="185"/>
      <c r="N279" s="186"/>
      <c r="O279" s="186"/>
      <c r="P279" s="186"/>
      <c r="Q279" s="186"/>
      <c r="R279" s="186"/>
      <c r="S279" s="186"/>
      <c r="T279" s="187"/>
      <c r="AT279" s="183" t="s">
        <v>173</v>
      </c>
      <c r="AU279" s="183" t="s">
        <v>82</v>
      </c>
      <c r="AV279" s="13" t="s">
        <v>80</v>
      </c>
      <c r="AW279" s="13" t="s">
        <v>36</v>
      </c>
      <c r="AX279" s="13" t="s">
        <v>73</v>
      </c>
      <c r="AY279" s="183" t="s">
        <v>149</v>
      </c>
    </row>
    <row r="280" spans="2:65" s="12" customFormat="1">
      <c r="B280" s="172"/>
      <c r="D280" s="173" t="s">
        <v>173</v>
      </c>
      <c r="E280" s="174" t="s">
        <v>5</v>
      </c>
      <c r="F280" s="175" t="s">
        <v>1488</v>
      </c>
      <c r="H280" s="176">
        <v>27.01</v>
      </c>
      <c r="L280" s="172"/>
      <c r="M280" s="177"/>
      <c r="N280" s="178"/>
      <c r="O280" s="178"/>
      <c r="P280" s="178"/>
      <c r="Q280" s="178"/>
      <c r="R280" s="178"/>
      <c r="S280" s="178"/>
      <c r="T280" s="179"/>
      <c r="AT280" s="174" t="s">
        <v>173</v>
      </c>
      <c r="AU280" s="174" t="s">
        <v>82</v>
      </c>
      <c r="AV280" s="12" t="s">
        <v>82</v>
      </c>
      <c r="AW280" s="12" t="s">
        <v>36</v>
      </c>
      <c r="AX280" s="12" t="s">
        <v>73</v>
      </c>
      <c r="AY280" s="174" t="s">
        <v>149</v>
      </c>
    </row>
    <row r="281" spans="2:65" s="12" customFormat="1">
      <c r="B281" s="172"/>
      <c r="D281" s="173" t="s">
        <v>173</v>
      </c>
      <c r="E281" s="174" t="s">
        <v>5</v>
      </c>
      <c r="F281" s="175" t="s">
        <v>1489</v>
      </c>
      <c r="H281" s="176">
        <v>77.81</v>
      </c>
      <c r="L281" s="172"/>
      <c r="M281" s="177"/>
      <c r="N281" s="178"/>
      <c r="O281" s="178"/>
      <c r="P281" s="178"/>
      <c r="Q281" s="178"/>
      <c r="R281" s="178"/>
      <c r="S281" s="178"/>
      <c r="T281" s="179"/>
      <c r="AT281" s="174" t="s">
        <v>173</v>
      </c>
      <c r="AU281" s="174" t="s">
        <v>82</v>
      </c>
      <c r="AV281" s="12" t="s">
        <v>82</v>
      </c>
      <c r="AW281" s="12" t="s">
        <v>36</v>
      </c>
      <c r="AX281" s="12" t="s">
        <v>73</v>
      </c>
      <c r="AY281" s="174" t="s">
        <v>149</v>
      </c>
    </row>
    <row r="282" spans="2:65" s="13" customFormat="1">
      <c r="B282" s="182"/>
      <c r="D282" s="173" t="s">
        <v>173</v>
      </c>
      <c r="E282" s="183" t="s">
        <v>5</v>
      </c>
      <c r="F282" s="184" t="s">
        <v>192</v>
      </c>
      <c r="H282" s="183" t="s">
        <v>5</v>
      </c>
      <c r="L282" s="182"/>
      <c r="M282" s="185"/>
      <c r="N282" s="186"/>
      <c r="O282" s="186"/>
      <c r="P282" s="186"/>
      <c r="Q282" s="186"/>
      <c r="R282" s="186"/>
      <c r="S282" s="186"/>
      <c r="T282" s="187"/>
      <c r="AT282" s="183" t="s">
        <v>173</v>
      </c>
      <c r="AU282" s="183" t="s">
        <v>82</v>
      </c>
      <c r="AV282" s="13" t="s">
        <v>80</v>
      </c>
      <c r="AW282" s="13" t="s">
        <v>36</v>
      </c>
      <c r="AX282" s="13" t="s">
        <v>73</v>
      </c>
      <c r="AY282" s="183" t="s">
        <v>149</v>
      </c>
    </row>
    <row r="283" spans="2:65" s="12" customFormat="1">
      <c r="B283" s="172"/>
      <c r="D283" s="173" t="s">
        <v>173</v>
      </c>
      <c r="E283" s="174" t="s">
        <v>5</v>
      </c>
      <c r="F283" s="175" t="s">
        <v>1490</v>
      </c>
      <c r="H283" s="176">
        <v>3.6</v>
      </c>
      <c r="L283" s="172"/>
      <c r="M283" s="177"/>
      <c r="N283" s="178"/>
      <c r="O283" s="178"/>
      <c r="P283" s="178"/>
      <c r="Q283" s="178"/>
      <c r="R283" s="178"/>
      <c r="S283" s="178"/>
      <c r="T283" s="179"/>
      <c r="AT283" s="174" t="s">
        <v>173</v>
      </c>
      <c r="AU283" s="174" t="s">
        <v>82</v>
      </c>
      <c r="AV283" s="12" t="s">
        <v>82</v>
      </c>
      <c r="AW283" s="12" t="s">
        <v>36</v>
      </c>
      <c r="AX283" s="12" t="s">
        <v>73</v>
      </c>
      <c r="AY283" s="174" t="s">
        <v>149</v>
      </c>
    </row>
    <row r="284" spans="2:65" s="12" customFormat="1">
      <c r="B284" s="172"/>
      <c r="D284" s="173" t="s">
        <v>173</v>
      </c>
      <c r="E284" s="174" t="s">
        <v>5</v>
      </c>
      <c r="F284" s="175" t="s">
        <v>1491</v>
      </c>
      <c r="H284" s="176">
        <v>4.09</v>
      </c>
      <c r="L284" s="172"/>
      <c r="M284" s="177"/>
      <c r="N284" s="178"/>
      <c r="O284" s="178"/>
      <c r="P284" s="178"/>
      <c r="Q284" s="178"/>
      <c r="R284" s="178"/>
      <c r="S284" s="178"/>
      <c r="T284" s="179"/>
      <c r="AT284" s="174" t="s">
        <v>173</v>
      </c>
      <c r="AU284" s="174" t="s">
        <v>82</v>
      </c>
      <c r="AV284" s="12" t="s">
        <v>82</v>
      </c>
      <c r="AW284" s="12" t="s">
        <v>36</v>
      </c>
      <c r="AX284" s="12" t="s">
        <v>73</v>
      </c>
      <c r="AY284" s="174" t="s">
        <v>149</v>
      </c>
    </row>
    <row r="285" spans="2:65" s="14" customFormat="1">
      <c r="B285" s="188"/>
      <c r="D285" s="173" t="s">
        <v>173</v>
      </c>
      <c r="E285" s="189" t="s">
        <v>5</v>
      </c>
      <c r="F285" s="190" t="s">
        <v>194</v>
      </c>
      <c r="H285" s="191">
        <v>112.51</v>
      </c>
      <c r="L285" s="188"/>
      <c r="M285" s="192"/>
      <c r="N285" s="193"/>
      <c r="O285" s="193"/>
      <c r="P285" s="193"/>
      <c r="Q285" s="193"/>
      <c r="R285" s="193"/>
      <c r="S285" s="193"/>
      <c r="T285" s="194"/>
      <c r="AT285" s="189" t="s">
        <v>173</v>
      </c>
      <c r="AU285" s="189" t="s">
        <v>82</v>
      </c>
      <c r="AV285" s="14" t="s">
        <v>156</v>
      </c>
      <c r="AW285" s="14" t="s">
        <v>36</v>
      </c>
      <c r="AX285" s="14" t="s">
        <v>80</v>
      </c>
      <c r="AY285" s="189" t="s">
        <v>149</v>
      </c>
    </row>
    <row r="286" spans="2:65" s="1" customFormat="1" ht="16.5" customHeight="1">
      <c r="B286" s="160"/>
      <c r="C286" s="202" t="s">
        <v>343</v>
      </c>
      <c r="D286" s="202" t="s">
        <v>415</v>
      </c>
      <c r="E286" s="203" t="s">
        <v>416</v>
      </c>
      <c r="F286" s="204" t="s">
        <v>417</v>
      </c>
      <c r="G286" s="205" t="s">
        <v>400</v>
      </c>
      <c r="H286" s="206">
        <v>61.22</v>
      </c>
      <c r="I286" s="207"/>
      <c r="J286" s="207">
        <f>ROUND(I286*H286,2)</f>
        <v>0</v>
      </c>
      <c r="K286" s="204" t="s">
        <v>155</v>
      </c>
      <c r="L286" s="208"/>
      <c r="M286" s="209" t="s">
        <v>5</v>
      </c>
      <c r="N286" s="210" t="s">
        <v>44</v>
      </c>
      <c r="O286" s="169">
        <v>0</v>
      </c>
      <c r="P286" s="169">
        <f>O286*H286</f>
        <v>0</v>
      </c>
      <c r="Q286" s="169">
        <v>1</v>
      </c>
      <c r="R286" s="169">
        <f>Q286*H286</f>
        <v>61.22</v>
      </c>
      <c r="S286" s="169">
        <v>0</v>
      </c>
      <c r="T286" s="170">
        <f>S286*H286</f>
        <v>0</v>
      </c>
      <c r="AR286" s="25" t="s">
        <v>195</v>
      </c>
      <c r="AT286" s="25" t="s">
        <v>415</v>
      </c>
      <c r="AU286" s="25" t="s">
        <v>82</v>
      </c>
      <c r="AY286" s="25" t="s">
        <v>149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25" t="s">
        <v>80</v>
      </c>
      <c r="BK286" s="171">
        <f>ROUND(I286*H286,2)</f>
        <v>0</v>
      </c>
      <c r="BL286" s="25" t="s">
        <v>156</v>
      </c>
      <c r="BM286" s="25" t="s">
        <v>1492</v>
      </c>
    </row>
    <row r="287" spans="2:65" s="1" customFormat="1" ht="27">
      <c r="B287" s="39"/>
      <c r="D287" s="173" t="s">
        <v>179</v>
      </c>
      <c r="F287" s="180" t="s">
        <v>419</v>
      </c>
      <c r="L287" s="39"/>
      <c r="M287" s="181"/>
      <c r="N287" s="40"/>
      <c r="O287" s="40"/>
      <c r="P287" s="40"/>
      <c r="Q287" s="40"/>
      <c r="R287" s="40"/>
      <c r="S287" s="40"/>
      <c r="T287" s="68"/>
      <c r="AT287" s="25" t="s">
        <v>179</v>
      </c>
      <c r="AU287" s="25" t="s">
        <v>82</v>
      </c>
    </row>
    <row r="288" spans="2:65" s="13" customFormat="1">
      <c r="B288" s="182"/>
      <c r="D288" s="173" t="s">
        <v>173</v>
      </c>
      <c r="E288" s="183" t="s">
        <v>5</v>
      </c>
      <c r="F288" s="184" t="s">
        <v>200</v>
      </c>
      <c r="H288" s="183" t="s">
        <v>5</v>
      </c>
      <c r="L288" s="182"/>
      <c r="M288" s="185"/>
      <c r="N288" s="186"/>
      <c r="O288" s="186"/>
      <c r="P288" s="186"/>
      <c r="Q288" s="186"/>
      <c r="R288" s="186"/>
      <c r="S288" s="186"/>
      <c r="T288" s="187"/>
      <c r="AT288" s="183" t="s">
        <v>173</v>
      </c>
      <c r="AU288" s="183" t="s">
        <v>82</v>
      </c>
      <c r="AV288" s="13" t="s">
        <v>80</v>
      </c>
      <c r="AW288" s="13" t="s">
        <v>36</v>
      </c>
      <c r="AX288" s="13" t="s">
        <v>73</v>
      </c>
      <c r="AY288" s="183" t="s">
        <v>149</v>
      </c>
    </row>
    <row r="289" spans="2:65" s="12" customFormat="1">
      <c r="B289" s="172"/>
      <c r="D289" s="173" t="s">
        <v>173</v>
      </c>
      <c r="E289" s="174" t="s">
        <v>5</v>
      </c>
      <c r="F289" s="175" t="s">
        <v>1493</v>
      </c>
      <c r="H289" s="176">
        <v>54.02</v>
      </c>
      <c r="L289" s="172"/>
      <c r="M289" s="177"/>
      <c r="N289" s="178"/>
      <c r="O289" s="178"/>
      <c r="P289" s="178"/>
      <c r="Q289" s="178"/>
      <c r="R289" s="178"/>
      <c r="S289" s="178"/>
      <c r="T289" s="179"/>
      <c r="AT289" s="174" t="s">
        <v>173</v>
      </c>
      <c r="AU289" s="174" t="s">
        <v>82</v>
      </c>
      <c r="AV289" s="12" t="s">
        <v>82</v>
      </c>
      <c r="AW289" s="12" t="s">
        <v>36</v>
      </c>
      <c r="AX289" s="12" t="s">
        <v>73</v>
      </c>
      <c r="AY289" s="174" t="s">
        <v>149</v>
      </c>
    </row>
    <row r="290" spans="2:65" s="13" customFormat="1">
      <c r="B290" s="182"/>
      <c r="D290" s="173" t="s">
        <v>173</v>
      </c>
      <c r="E290" s="183" t="s">
        <v>5</v>
      </c>
      <c r="F290" s="184" t="s">
        <v>192</v>
      </c>
      <c r="H290" s="183" t="s">
        <v>5</v>
      </c>
      <c r="L290" s="182"/>
      <c r="M290" s="185"/>
      <c r="N290" s="186"/>
      <c r="O290" s="186"/>
      <c r="P290" s="186"/>
      <c r="Q290" s="186"/>
      <c r="R290" s="186"/>
      <c r="S290" s="186"/>
      <c r="T290" s="187"/>
      <c r="AT290" s="183" t="s">
        <v>173</v>
      </c>
      <c r="AU290" s="183" t="s">
        <v>82</v>
      </c>
      <c r="AV290" s="13" t="s">
        <v>80</v>
      </c>
      <c r="AW290" s="13" t="s">
        <v>36</v>
      </c>
      <c r="AX290" s="13" t="s">
        <v>73</v>
      </c>
      <c r="AY290" s="183" t="s">
        <v>149</v>
      </c>
    </row>
    <row r="291" spans="2:65" s="12" customFormat="1">
      <c r="B291" s="172"/>
      <c r="D291" s="173" t="s">
        <v>173</v>
      </c>
      <c r="E291" s="174" t="s">
        <v>5</v>
      </c>
      <c r="F291" s="175" t="s">
        <v>1494</v>
      </c>
      <c r="H291" s="176">
        <v>7.2</v>
      </c>
      <c r="L291" s="172"/>
      <c r="M291" s="177"/>
      <c r="N291" s="178"/>
      <c r="O291" s="178"/>
      <c r="P291" s="178"/>
      <c r="Q291" s="178"/>
      <c r="R291" s="178"/>
      <c r="S291" s="178"/>
      <c r="T291" s="179"/>
      <c r="AT291" s="174" t="s">
        <v>173</v>
      </c>
      <c r="AU291" s="174" t="s">
        <v>82</v>
      </c>
      <c r="AV291" s="12" t="s">
        <v>82</v>
      </c>
      <c r="AW291" s="12" t="s">
        <v>36</v>
      </c>
      <c r="AX291" s="12" t="s">
        <v>73</v>
      </c>
      <c r="AY291" s="174" t="s">
        <v>149</v>
      </c>
    </row>
    <row r="292" spans="2:65" s="14" customFormat="1">
      <c r="B292" s="188"/>
      <c r="D292" s="173" t="s">
        <v>173</v>
      </c>
      <c r="E292" s="189" t="s">
        <v>5</v>
      </c>
      <c r="F292" s="190" t="s">
        <v>194</v>
      </c>
      <c r="H292" s="191">
        <v>61.22</v>
      </c>
      <c r="L292" s="188"/>
      <c r="M292" s="192"/>
      <c r="N292" s="193"/>
      <c r="O292" s="193"/>
      <c r="P292" s="193"/>
      <c r="Q292" s="193"/>
      <c r="R292" s="193"/>
      <c r="S292" s="193"/>
      <c r="T292" s="194"/>
      <c r="AT292" s="189" t="s">
        <v>173</v>
      </c>
      <c r="AU292" s="189" t="s">
        <v>82</v>
      </c>
      <c r="AV292" s="14" t="s">
        <v>156</v>
      </c>
      <c r="AW292" s="14" t="s">
        <v>36</v>
      </c>
      <c r="AX292" s="14" t="s">
        <v>80</v>
      </c>
      <c r="AY292" s="189" t="s">
        <v>149</v>
      </c>
    </row>
    <row r="293" spans="2:65" s="1" customFormat="1" ht="38.25" customHeight="1">
      <c r="B293" s="160"/>
      <c r="C293" s="161" t="s">
        <v>349</v>
      </c>
      <c r="D293" s="161" t="s">
        <v>151</v>
      </c>
      <c r="E293" s="162" t="s">
        <v>423</v>
      </c>
      <c r="F293" s="163" t="s">
        <v>424</v>
      </c>
      <c r="G293" s="164" t="s">
        <v>268</v>
      </c>
      <c r="H293" s="165">
        <v>40.299999999999997</v>
      </c>
      <c r="I293" s="166"/>
      <c r="J293" s="166">
        <f>ROUND(I293*H293,2)</f>
        <v>0</v>
      </c>
      <c r="K293" s="163" t="s">
        <v>155</v>
      </c>
      <c r="L293" s="39"/>
      <c r="M293" s="167" t="s">
        <v>5</v>
      </c>
      <c r="N293" s="168" t="s">
        <v>44</v>
      </c>
      <c r="O293" s="169">
        <v>0.28599999999999998</v>
      </c>
      <c r="P293" s="169">
        <f>O293*H293</f>
        <v>11.525799999999998</v>
      </c>
      <c r="Q293" s="169">
        <v>0</v>
      </c>
      <c r="R293" s="169">
        <f>Q293*H293</f>
        <v>0</v>
      </c>
      <c r="S293" s="169">
        <v>0</v>
      </c>
      <c r="T293" s="170">
        <f>S293*H293</f>
        <v>0</v>
      </c>
      <c r="AR293" s="25" t="s">
        <v>156</v>
      </c>
      <c r="AT293" s="25" t="s">
        <v>151</v>
      </c>
      <c r="AU293" s="25" t="s">
        <v>82</v>
      </c>
      <c r="AY293" s="25" t="s">
        <v>149</v>
      </c>
      <c r="BE293" s="171">
        <f>IF(N293="základní",J293,0)</f>
        <v>0</v>
      </c>
      <c r="BF293" s="171">
        <f>IF(N293="snížená",J293,0)</f>
        <v>0</v>
      </c>
      <c r="BG293" s="171">
        <f>IF(N293="zákl. přenesená",J293,0)</f>
        <v>0</v>
      </c>
      <c r="BH293" s="171">
        <f>IF(N293="sníž. přenesená",J293,0)</f>
        <v>0</v>
      </c>
      <c r="BI293" s="171">
        <f>IF(N293="nulová",J293,0)</f>
        <v>0</v>
      </c>
      <c r="BJ293" s="25" t="s">
        <v>80</v>
      </c>
      <c r="BK293" s="171">
        <f>ROUND(I293*H293,2)</f>
        <v>0</v>
      </c>
      <c r="BL293" s="25" t="s">
        <v>156</v>
      </c>
      <c r="BM293" s="25" t="s">
        <v>1495</v>
      </c>
    </row>
    <row r="294" spans="2:65" s="13" customFormat="1">
      <c r="B294" s="182"/>
      <c r="D294" s="173" t="s">
        <v>173</v>
      </c>
      <c r="E294" s="183" t="s">
        <v>5</v>
      </c>
      <c r="F294" s="184" t="s">
        <v>187</v>
      </c>
      <c r="H294" s="183" t="s">
        <v>5</v>
      </c>
      <c r="L294" s="182"/>
      <c r="M294" s="185"/>
      <c r="N294" s="186"/>
      <c r="O294" s="186"/>
      <c r="P294" s="186"/>
      <c r="Q294" s="186"/>
      <c r="R294" s="186"/>
      <c r="S294" s="186"/>
      <c r="T294" s="187"/>
      <c r="AT294" s="183" t="s">
        <v>173</v>
      </c>
      <c r="AU294" s="183" t="s">
        <v>82</v>
      </c>
      <c r="AV294" s="13" t="s">
        <v>80</v>
      </c>
      <c r="AW294" s="13" t="s">
        <v>36</v>
      </c>
      <c r="AX294" s="13" t="s">
        <v>73</v>
      </c>
      <c r="AY294" s="183" t="s">
        <v>149</v>
      </c>
    </row>
    <row r="295" spans="2:65" s="13" customFormat="1">
      <c r="B295" s="182"/>
      <c r="D295" s="173" t="s">
        <v>173</v>
      </c>
      <c r="E295" s="183" t="s">
        <v>5</v>
      </c>
      <c r="F295" s="184" t="s">
        <v>281</v>
      </c>
      <c r="H295" s="183" t="s">
        <v>5</v>
      </c>
      <c r="L295" s="182"/>
      <c r="M295" s="185"/>
      <c r="N295" s="186"/>
      <c r="O295" s="186"/>
      <c r="P295" s="186"/>
      <c r="Q295" s="186"/>
      <c r="R295" s="186"/>
      <c r="S295" s="186"/>
      <c r="T295" s="187"/>
      <c r="AT295" s="183" t="s">
        <v>173</v>
      </c>
      <c r="AU295" s="183" t="s">
        <v>82</v>
      </c>
      <c r="AV295" s="13" t="s">
        <v>80</v>
      </c>
      <c r="AW295" s="13" t="s">
        <v>36</v>
      </c>
      <c r="AX295" s="13" t="s">
        <v>73</v>
      </c>
      <c r="AY295" s="183" t="s">
        <v>149</v>
      </c>
    </row>
    <row r="296" spans="2:65" s="12" customFormat="1">
      <c r="B296" s="172"/>
      <c r="D296" s="173" t="s">
        <v>173</v>
      </c>
      <c r="E296" s="174" t="s">
        <v>5</v>
      </c>
      <c r="F296" s="175" t="s">
        <v>1496</v>
      </c>
      <c r="H296" s="176">
        <v>37.380000000000003</v>
      </c>
      <c r="L296" s="172"/>
      <c r="M296" s="177"/>
      <c r="N296" s="178"/>
      <c r="O296" s="178"/>
      <c r="P296" s="178"/>
      <c r="Q296" s="178"/>
      <c r="R296" s="178"/>
      <c r="S296" s="178"/>
      <c r="T296" s="179"/>
      <c r="AT296" s="174" t="s">
        <v>173</v>
      </c>
      <c r="AU296" s="174" t="s">
        <v>82</v>
      </c>
      <c r="AV296" s="12" t="s">
        <v>82</v>
      </c>
      <c r="AW296" s="12" t="s">
        <v>36</v>
      </c>
      <c r="AX296" s="12" t="s">
        <v>73</v>
      </c>
      <c r="AY296" s="174" t="s">
        <v>149</v>
      </c>
    </row>
    <row r="297" spans="2:65" s="12" customFormat="1">
      <c r="B297" s="172"/>
      <c r="D297" s="173" t="s">
        <v>173</v>
      </c>
      <c r="E297" s="174" t="s">
        <v>5</v>
      </c>
      <c r="F297" s="175" t="s">
        <v>1497</v>
      </c>
      <c r="H297" s="176">
        <v>2.92</v>
      </c>
      <c r="L297" s="172"/>
      <c r="M297" s="177"/>
      <c r="N297" s="178"/>
      <c r="O297" s="178"/>
      <c r="P297" s="178"/>
      <c r="Q297" s="178"/>
      <c r="R297" s="178"/>
      <c r="S297" s="178"/>
      <c r="T297" s="179"/>
      <c r="AT297" s="174" t="s">
        <v>173</v>
      </c>
      <c r="AU297" s="174" t="s">
        <v>82</v>
      </c>
      <c r="AV297" s="12" t="s">
        <v>82</v>
      </c>
      <c r="AW297" s="12" t="s">
        <v>36</v>
      </c>
      <c r="AX297" s="12" t="s">
        <v>73</v>
      </c>
      <c r="AY297" s="174" t="s">
        <v>149</v>
      </c>
    </row>
    <row r="298" spans="2:65" s="14" customFormat="1">
      <c r="B298" s="188"/>
      <c r="D298" s="173" t="s">
        <v>173</v>
      </c>
      <c r="E298" s="189" t="s">
        <v>5</v>
      </c>
      <c r="F298" s="190" t="s">
        <v>194</v>
      </c>
      <c r="H298" s="191">
        <v>40.299999999999997</v>
      </c>
      <c r="L298" s="188"/>
      <c r="M298" s="192"/>
      <c r="N298" s="193"/>
      <c r="O298" s="193"/>
      <c r="P298" s="193"/>
      <c r="Q298" s="193"/>
      <c r="R298" s="193"/>
      <c r="S298" s="193"/>
      <c r="T298" s="194"/>
      <c r="AT298" s="189" t="s">
        <v>173</v>
      </c>
      <c r="AU298" s="189" t="s">
        <v>82</v>
      </c>
      <c r="AV298" s="14" t="s">
        <v>156</v>
      </c>
      <c r="AW298" s="14" t="s">
        <v>36</v>
      </c>
      <c r="AX298" s="14" t="s">
        <v>80</v>
      </c>
      <c r="AY298" s="189" t="s">
        <v>149</v>
      </c>
    </row>
    <row r="299" spans="2:65" s="1" customFormat="1" ht="16.5" customHeight="1">
      <c r="B299" s="160"/>
      <c r="C299" s="202" t="s">
        <v>355</v>
      </c>
      <c r="D299" s="202" t="s">
        <v>415</v>
      </c>
      <c r="E299" s="203" t="s">
        <v>429</v>
      </c>
      <c r="F299" s="204" t="s">
        <v>430</v>
      </c>
      <c r="G299" s="205" t="s">
        <v>400</v>
      </c>
      <c r="H299" s="206">
        <v>80.599999999999994</v>
      </c>
      <c r="I299" s="207"/>
      <c r="J299" s="207">
        <f>ROUND(I299*H299,2)</f>
        <v>0</v>
      </c>
      <c r="K299" s="204" t="s">
        <v>155</v>
      </c>
      <c r="L299" s="208"/>
      <c r="M299" s="209" t="s">
        <v>5</v>
      </c>
      <c r="N299" s="210" t="s">
        <v>44</v>
      </c>
      <c r="O299" s="169">
        <v>0</v>
      </c>
      <c r="P299" s="169">
        <f>O299*H299</f>
        <v>0</v>
      </c>
      <c r="Q299" s="169">
        <v>1</v>
      </c>
      <c r="R299" s="169">
        <f>Q299*H299</f>
        <v>80.599999999999994</v>
      </c>
      <c r="S299" s="169">
        <v>0</v>
      </c>
      <c r="T299" s="170">
        <f>S299*H299</f>
        <v>0</v>
      </c>
      <c r="AR299" s="25" t="s">
        <v>195</v>
      </c>
      <c r="AT299" s="25" t="s">
        <v>415</v>
      </c>
      <c r="AU299" s="25" t="s">
        <v>82</v>
      </c>
      <c r="AY299" s="25" t="s">
        <v>149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25" t="s">
        <v>80</v>
      </c>
      <c r="BK299" s="171">
        <f>ROUND(I299*H299,2)</f>
        <v>0</v>
      </c>
      <c r="BL299" s="25" t="s">
        <v>156</v>
      </c>
      <c r="BM299" s="25" t="s">
        <v>1498</v>
      </c>
    </row>
    <row r="300" spans="2:65" s="1" customFormat="1" ht="27">
      <c r="B300" s="39"/>
      <c r="D300" s="173" t="s">
        <v>179</v>
      </c>
      <c r="F300" s="180" t="s">
        <v>432</v>
      </c>
      <c r="L300" s="39"/>
      <c r="M300" s="181"/>
      <c r="N300" s="40"/>
      <c r="O300" s="40"/>
      <c r="P300" s="40"/>
      <c r="Q300" s="40"/>
      <c r="R300" s="40"/>
      <c r="S300" s="40"/>
      <c r="T300" s="68"/>
      <c r="AT300" s="25" t="s">
        <v>179</v>
      </c>
      <c r="AU300" s="25" t="s">
        <v>82</v>
      </c>
    </row>
    <row r="301" spans="2:65" s="12" customFormat="1">
      <c r="B301" s="172"/>
      <c r="D301" s="173" t="s">
        <v>173</v>
      </c>
      <c r="F301" s="175" t="s">
        <v>1499</v>
      </c>
      <c r="H301" s="176">
        <v>80.599999999999994</v>
      </c>
      <c r="L301" s="172"/>
      <c r="M301" s="177"/>
      <c r="N301" s="178"/>
      <c r="O301" s="178"/>
      <c r="P301" s="178"/>
      <c r="Q301" s="178"/>
      <c r="R301" s="178"/>
      <c r="S301" s="178"/>
      <c r="T301" s="179"/>
      <c r="AT301" s="174" t="s">
        <v>173</v>
      </c>
      <c r="AU301" s="174" t="s">
        <v>82</v>
      </c>
      <c r="AV301" s="12" t="s">
        <v>82</v>
      </c>
      <c r="AW301" s="12" t="s">
        <v>6</v>
      </c>
      <c r="AX301" s="12" t="s">
        <v>80</v>
      </c>
      <c r="AY301" s="174" t="s">
        <v>149</v>
      </c>
    </row>
    <row r="302" spans="2:65" s="1" customFormat="1" ht="38.25" customHeight="1">
      <c r="B302" s="160"/>
      <c r="C302" s="161" t="s">
        <v>359</v>
      </c>
      <c r="D302" s="161" t="s">
        <v>151</v>
      </c>
      <c r="E302" s="162" t="s">
        <v>435</v>
      </c>
      <c r="F302" s="163" t="s">
        <v>436</v>
      </c>
      <c r="G302" s="164" t="s">
        <v>171</v>
      </c>
      <c r="H302" s="165">
        <v>102</v>
      </c>
      <c r="I302" s="166"/>
      <c r="J302" s="166">
        <f>ROUND(I302*H302,2)</f>
        <v>0</v>
      </c>
      <c r="K302" s="163" t="s">
        <v>155</v>
      </c>
      <c r="L302" s="39"/>
      <c r="M302" s="167" t="s">
        <v>5</v>
      </c>
      <c r="N302" s="168" t="s">
        <v>44</v>
      </c>
      <c r="O302" s="169">
        <v>9.5000000000000001E-2</v>
      </c>
      <c r="P302" s="169">
        <f>O302*H302</f>
        <v>9.69</v>
      </c>
      <c r="Q302" s="169">
        <v>0</v>
      </c>
      <c r="R302" s="169">
        <f>Q302*H302</f>
        <v>0</v>
      </c>
      <c r="S302" s="169">
        <v>0</v>
      </c>
      <c r="T302" s="170">
        <f>S302*H302</f>
        <v>0</v>
      </c>
      <c r="AR302" s="25" t="s">
        <v>156</v>
      </c>
      <c r="AT302" s="25" t="s">
        <v>151</v>
      </c>
      <c r="AU302" s="25" t="s">
        <v>82</v>
      </c>
      <c r="AY302" s="25" t="s">
        <v>149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25" t="s">
        <v>80</v>
      </c>
      <c r="BK302" s="171">
        <f>ROUND(I302*H302,2)</f>
        <v>0</v>
      </c>
      <c r="BL302" s="25" t="s">
        <v>156</v>
      </c>
      <c r="BM302" s="25" t="s">
        <v>1500</v>
      </c>
    </row>
    <row r="303" spans="2:65" s="12" customFormat="1">
      <c r="B303" s="172"/>
      <c r="D303" s="173" t="s">
        <v>173</v>
      </c>
      <c r="E303" s="174" t="s">
        <v>5</v>
      </c>
      <c r="F303" s="175" t="s">
        <v>1501</v>
      </c>
      <c r="H303" s="176">
        <v>96</v>
      </c>
      <c r="L303" s="172"/>
      <c r="M303" s="177"/>
      <c r="N303" s="178"/>
      <c r="O303" s="178"/>
      <c r="P303" s="178"/>
      <c r="Q303" s="178"/>
      <c r="R303" s="178"/>
      <c r="S303" s="178"/>
      <c r="T303" s="179"/>
      <c r="AT303" s="174" t="s">
        <v>173</v>
      </c>
      <c r="AU303" s="174" t="s">
        <v>82</v>
      </c>
      <c r="AV303" s="12" t="s">
        <v>82</v>
      </c>
      <c r="AW303" s="12" t="s">
        <v>36</v>
      </c>
      <c r="AX303" s="12" t="s">
        <v>73</v>
      </c>
      <c r="AY303" s="174" t="s">
        <v>149</v>
      </c>
    </row>
    <row r="304" spans="2:65" s="12" customFormat="1">
      <c r="B304" s="172"/>
      <c r="D304" s="173" t="s">
        <v>173</v>
      </c>
      <c r="E304" s="174" t="s">
        <v>5</v>
      </c>
      <c r="F304" s="175" t="s">
        <v>1502</v>
      </c>
      <c r="H304" s="176">
        <v>6</v>
      </c>
      <c r="L304" s="172"/>
      <c r="M304" s="177"/>
      <c r="N304" s="178"/>
      <c r="O304" s="178"/>
      <c r="P304" s="178"/>
      <c r="Q304" s="178"/>
      <c r="R304" s="178"/>
      <c r="S304" s="178"/>
      <c r="T304" s="179"/>
      <c r="AT304" s="174" t="s">
        <v>173</v>
      </c>
      <c r="AU304" s="174" t="s">
        <v>82</v>
      </c>
      <c r="AV304" s="12" t="s">
        <v>82</v>
      </c>
      <c r="AW304" s="12" t="s">
        <v>36</v>
      </c>
      <c r="AX304" s="12" t="s">
        <v>73</v>
      </c>
      <c r="AY304" s="174" t="s">
        <v>149</v>
      </c>
    </row>
    <row r="305" spans="2:65" s="14" customFormat="1">
      <c r="B305" s="188"/>
      <c r="D305" s="173" t="s">
        <v>173</v>
      </c>
      <c r="E305" s="189" t="s">
        <v>5</v>
      </c>
      <c r="F305" s="190" t="s">
        <v>194</v>
      </c>
      <c r="H305" s="191">
        <v>102</v>
      </c>
      <c r="L305" s="188"/>
      <c r="M305" s="192"/>
      <c r="N305" s="193"/>
      <c r="O305" s="193"/>
      <c r="P305" s="193"/>
      <c r="Q305" s="193"/>
      <c r="R305" s="193"/>
      <c r="S305" s="193"/>
      <c r="T305" s="194"/>
      <c r="AT305" s="189" t="s">
        <v>173</v>
      </c>
      <c r="AU305" s="189" t="s">
        <v>82</v>
      </c>
      <c r="AV305" s="14" t="s">
        <v>156</v>
      </c>
      <c r="AW305" s="14" t="s">
        <v>36</v>
      </c>
      <c r="AX305" s="14" t="s">
        <v>80</v>
      </c>
      <c r="AY305" s="189" t="s">
        <v>149</v>
      </c>
    </row>
    <row r="306" spans="2:65" s="1" customFormat="1" ht="25.5" customHeight="1">
      <c r="B306" s="160"/>
      <c r="C306" s="161" t="s">
        <v>364</v>
      </c>
      <c r="D306" s="161" t="s">
        <v>151</v>
      </c>
      <c r="E306" s="162" t="s">
        <v>440</v>
      </c>
      <c r="F306" s="163" t="s">
        <v>441</v>
      </c>
      <c r="G306" s="164" t="s">
        <v>171</v>
      </c>
      <c r="H306" s="165">
        <v>56.1</v>
      </c>
      <c r="I306" s="166"/>
      <c r="J306" s="166">
        <f>ROUND(I306*H306,2)</f>
        <v>0</v>
      </c>
      <c r="K306" s="163" t="s">
        <v>155</v>
      </c>
      <c r="L306" s="39"/>
      <c r="M306" s="167" t="s">
        <v>5</v>
      </c>
      <c r="N306" s="168" t="s">
        <v>44</v>
      </c>
      <c r="O306" s="169">
        <v>2.8000000000000001E-2</v>
      </c>
      <c r="P306" s="169">
        <f>O306*H306</f>
        <v>1.5708</v>
      </c>
      <c r="Q306" s="169">
        <v>0</v>
      </c>
      <c r="R306" s="169">
        <f>Q306*H306</f>
        <v>0</v>
      </c>
      <c r="S306" s="169">
        <v>0</v>
      </c>
      <c r="T306" s="170">
        <f>S306*H306</f>
        <v>0</v>
      </c>
      <c r="AR306" s="25" t="s">
        <v>156</v>
      </c>
      <c r="AT306" s="25" t="s">
        <v>151</v>
      </c>
      <c r="AU306" s="25" t="s">
        <v>82</v>
      </c>
      <c r="AY306" s="25" t="s">
        <v>149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25" t="s">
        <v>80</v>
      </c>
      <c r="BK306" s="171">
        <f>ROUND(I306*H306,2)</f>
        <v>0</v>
      </c>
      <c r="BL306" s="25" t="s">
        <v>156</v>
      </c>
      <c r="BM306" s="25" t="s">
        <v>1503</v>
      </c>
    </row>
    <row r="307" spans="2:65" s="13" customFormat="1">
      <c r="B307" s="182"/>
      <c r="D307" s="173" t="s">
        <v>173</v>
      </c>
      <c r="E307" s="183" t="s">
        <v>5</v>
      </c>
      <c r="F307" s="184" t="s">
        <v>443</v>
      </c>
      <c r="H307" s="183" t="s">
        <v>5</v>
      </c>
      <c r="L307" s="182"/>
      <c r="M307" s="185"/>
      <c r="N307" s="186"/>
      <c r="O307" s="186"/>
      <c r="P307" s="186"/>
      <c r="Q307" s="186"/>
      <c r="R307" s="186"/>
      <c r="S307" s="186"/>
      <c r="T307" s="187"/>
      <c r="AT307" s="183" t="s">
        <v>173</v>
      </c>
      <c r="AU307" s="183" t="s">
        <v>82</v>
      </c>
      <c r="AV307" s="13" t="s">
        <v>80</v>
      </c>
      <c r="AW307" s="13" t="s">
        <v>36</v>
      </c>
      <c r="AX307" s="13" t="s">
        <v>73</v>
      </c>
      <c r="AY307" s="183" t="s">
        <v>149</v>
      </c>
    </row>
    <row r="308" spans="2:65" s="12" customFormat="1">
      <c r="B308" s="172"/>
      <c r="D308" s="173" t="s">
        <v>173</v>
      </c>
      <c r="E308" s="174" t="s">
        <v>5</v>
      </c>
      <c r="F308" s="175" t="s">
        <v>1504</v>
      </c>
      <c r="H308" s="176">
        <v>52.8</v>
      </c>
      <c r="L308" s="172"/>
      <c r="M308" s="177"/>
      <c r="N308" s="178"/>
      <c r="O308" s="178"/>
      <c r="P308" s="178"/>
      <c r="Q308" s="178"/>
      <c r="R308" s="178"/>
      <c r="S308" s="178"/>
      <c r="T308" s="179"/>
      <c r="AT308" s="174" t="s">
        <v>173</v>
      </c>
      <c r="AU308" s="174" t="s">
        <v>82</v>
      </c>
      <c r="AV308" s="12" t="s">
        <v>82</v>
      </c>
      <c r="AW308" s="12" t="s">
        <v>36</v>
      </c>
      <c r="AX308" s="12" t="s">
        <v>73</v>
      </c>
      <c r="AY308" s="174" t="s">
        <v>149</v>
      </c>
    </row>
    <row r="309" spans="2:65" s="12" customFormat="1">
      <c r="B309" s="172"/>
      <c r="D309" s="173" t="s">
        <v>173</v>
      </c>
      <c r="E309" s="174" t="s">
        <v>5</v>
      </c>
      <c r="F309" s="175" t="s">
        <v>1340</v>
      </c>
      <c r="H309" s="176">
        <v>3.3</v>
      </c>
      <c r="L309" s="172"/>
      <c r="M309" s="177"/>
      <c r="N309" s="178"/>
      <c r="O309" s="178"/>
      <c r="P309" s="178"/>
      <c r="Q309" s="178"/>
      <c r="R309" s="178"/>
      <c r="S309" s="178"/>
      <c r="T309" s="179"/>
      <c r="AT309" s="174" t="s">
        <v>173</v>
      </c>
      <c r="AU309" s="174" t="s">
        <v>82</v>
      </c>
      <c r="AV309" s="12" t="s">
        <v>82</v>
      </c>
      <c r="AW309" s="12" t="s">
        <v>36</v>
      </c>
      <c r="AX309" s="12" t="s">
        <v>73</v>
      </c>
      <c r="AY309" s="174" t="s">
        <v>149</v>
      </c>
    </row>
    <row r="310" spans="2:65" s="14" customFormat="1">
      <c r="B310" s="188"/>
      <c r="D310" s="173" t="s">
        <v>173</v>
      </c>
      <c r="E310" s="189" t="s">
        <v>5</v>
      </c>
      <c r="F310" s="190" t="s">
        <v>194</v>
      </c>
      <c r="H310" s="191">
        <v>56.1</v>
      </c>
      <c r="L310" s="188"/>
      <c r="M310" s="192"/>
      <c r="N310" s="193"/>
      <c r="O310" s="193"/>
      <c r="P310" s="193"/>
      <c r="Q310" s="193"/>
      <c r="R310" s="193"/>
      <c r="S310" s="193"/>
      <c r="T310" s="194"/>
      <c r="AT310" s="189" t="s">
        <v>173</v>
      </c>
      <c r="AU310" s="189" t="s">
        <v>82</v>
      </c>
      <c r="AV310" s="14" t="s">
        <v>156</v>
      </c>
      <c r="AW310" s="14" t="s">
        <v>36</v>
      </c>
      <c r="AX310" s="14" t="s">
        <v>80</v>
      </c>
      <c r="AY310" s="189" t="s">
        <v>149</v>
      </c>
    </row>
    <row r="311" spans="2:65" s="1" customFormat="1" ht="25.5" customHeight="1">
      <c r="B311" s="160"/>
      <c r="C311" s="161" t="s">
        <v>372</v>
      </c>
      <c r="D311" s="161" t="s">
        <v>151</v>
      </c>
      <c r="E311" s="162" t="s">
        <v>446</v>
      </c>
      <c r="F311" s="163" t="s">
        <v>447</v>
      </c>
      <c r="G311" s="164" t="s">
        <v>171</v>
      </c>
      <c r="H311" s="165">
        <v>158.1</v>
      </c>
      <c r="I311" s="166"/>
      <c r="J311" s="166">
        <f>ROUND(I311*H311,2)</f>
        <v>0</v>
      </c>
      <c r="K311" s="163" t="s">
        <v>155</v>
      </c>
      <c r="L311" s="39"/>
      <c r="M311" s="167" t="s">
        <v>5</v>
      </c>
      <c r="N311" s="168" t="s">
        <v>44</v>
      </c>
      <c r="O311" s="169">
        <v>7.0000000000000001E-3</v>
      </c>
      <c r="P311" s="169">
        <f>O311*H311</f>
        <v>1.1067</v>
      </c>
      <c r="Q311" s="169">
        <v>0</v>
      </c>
      <c r="R311" s="169">
        <f>Q311*H311</f>
        <v>0</v>
      </c>
      <c r="S311" s="169">
        <v>0</v>
      </c>
      <c r="T311" s="170">
        <f>S311*H311</f>
        <v>0</v>
      </c>
      <c r="AR311" s="25" t="s">
        <v>156</v>
      </c>
      <c r="AT311" s="25" t="s">
        <v>151</v>
      </c>
      <c r="AU311" s="25" t="s">
        <v>82</v>
      </c>
      <c r="AY311" s="25" t="s">
        <v>149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25" t="s">
        <v>80</v>
      </c>
      <c r="BK311" s="171">
        <f>ROUND(I311*H311,2)</f>
        <v>0</v>
      </c>
      <c r="BL311" s="25" t="s">
        <v>156</v>
      </c>
      <c r="BM311" s="25" t="s">
        <v>1505</v>
      </c>
    </row>
    <row r="312" spans="2:65" s="12" customFormat="1">
      <c r="B312" s="172"/>
      <c r="D312" s="173" t="s">
        <v>173</v>
      </c>
      <c r="E312" s="174" t="s">
        <v>5</v>
      </c>
      <c r="F312" s="175" t="s">
        <v>1506</v>
      </c>
      <c r="H312" s="176">
        <v>158.1</v>
      </c>
      <c r="L312" s="172"/>
      <c r="M312" s="177"/>
      <c r="N312" s="178"/>
      <c r="O312" s="178"/>
      <c r="P312" s="178"/>
      <c r="Q312" s="178"/>
      <c r="R312" s="178"/>
      <c r="S312" s="178"/>
      <c r="T312" s="179"/>
      <c r="AT312" s="174" t="s">
        <v>173</v>
      </c>
      <c r="AU312" s="174" t="s">
        <v>82</v>
      </c>
      <c r="AV312" s="12" t="s">
        <v>82</v>
      </c>
      <c r="AW312" s="12" t="s">
        <v>36</v>
      </c>
      <c r="AX312" s="12" t="s">
        <v>80</v>
      </c>
      <c r="AY312" s="174" t="s">
        <v>149</v>
      </c>
    </row>
    <row r="313" spans="2:65" s="1" customFormat="1" ht="16.5" customHeight="1">
      <c r="B313" s="160"/>
      <c r="C313" s="202" t="s">
        <v>379</v>
      </c>
      <c r="D313" s="202" t="s">
        <v>415</v>
      </c>
      <c r="E313" s="203" t="s">
        <v>451</v>
      </c>
      <c r="F313" s="204" t="s">
        <v>452</v>
      </c>
      <c r="G313" s="205" t="s">
        <v>453</v>
      </c>
      <c r="H313" s="206">
        <v>3.1619999999999999</v>
      </c>
      <c r="I313" s="207"/>
      <c r="J313" s="207">
        <f>ROUND(I313*H313,2)</f>
        <v>0</v>
      </c>
      <c r="K313" s="204" t="s">
        <v>155</v>
      </c>
      <c r="L313" s="208"/>
      <c r="M313" s="209" t="s">
        <v>5</v>
      </c>
      <c r="N313" s="210" t="s">
        <v>44</v>
      </c>
      <c r="O313" s="169">
        <v>0</v>
      </c>
      <c r="P313" s="169">
        <f>O313*H313</f>
        <v>0</v>
      </c>
      <c r="Q313" s="169">
        <v>1E-3</v>
      </c>
      <c r="R313" s="169">
        <f>Q313*H313</f>
        <v>3.1619999999999999E-3</v>
      </c>
      <c r="S313" s="169">
        <v>0</v>
      </c>
      <c r="T313" s="170">
        <f>S313*H313</f>
        <v>0</v>
      </c>
      <c r="AR313" s="25" t="s">
        <v>195</v>
      </c>
      <c r="AT313" s="25" t="s">
        <v>415</v>
      </c>
      <c r="AU313" s="25" t="s">
        <v>82</v>
      </c>
      <c r="AY313" s="25" t="s">
        <v>149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25" t="s">
        <v>80</v>
      </c>
      <c r="BK313" s="171">
        <f>ROUND(I313*H313,2)</f>
        <v>0</v>
      </c>
      <c r="BL313" s="25" t="s">
        <v>156</v>
      </c>
      <c r="BM313" s="25" t="s">
        <v>1507</v>
      </c>
    </row>
    <row r="314" spans="2:65" s="12" customFormat="1">
      <c r="B314" s="172"/>
      <c r="D314" s="173" t="s">
        <v>173</v>
      </c>
      <c r="E314" s="174" t="s">
        <v>5</v>
      </c>
      <c r="F314" s="175" t="s">
        <v>1508</v>
      </c>
      <c r="H314" s="176">
        <v>3.1619999999999999</v>
      </c>
      <c r="L314" s="172"/>
      <c r="M314" s="177"/>
      <c r="N314" s="178"/>
      <c r="O314" s="178"/>
      <c r="P314" s="178"/>
      <c r="Q314" s="178"/>
      <c r="R314" s="178"/>
      <c r="S314" s="178"/>
      <c r="T314" s="179"/>
      <c r="AT314" s="174" t="s">
        <v>173</v>
      </c>
      <c r="AU314" s="174" t="s">
        <v>82</v>
      </c>
      <c r="AV314" s="12" t="s">
        <v>82</v>
      </c>
      <c r="AW314" s="12" t="s">
        <v>36</v>
      </c>
      <c r="AX314" s="12" t="s">
        <v>80</v>
      </c>
      <c r="AY314" s="174" t="s">
        <v>149</v>
      </c>
    </row>
    <row r="315" spans="2:65" s="11" customFormat="1" ht="29.85" customHeight="1">
      <c r="B315" s="148"/>
      <c r="D315" s="149" t="s">
        <v>72</v>
      </c>
      <c r="E315" s="158" t="s">
        <v>82</v>
      </c>
      <c r="F315" s="158" t="s">
        <v>456</v>
      </c>
      <c r="J315" s="159">
        <f>BK315</f>
        <v>0</v>
      </c>
      <c r="L315" s="148"/>
      <c r="M315" s="152"/>
      <c r="N315" s="153"/>
      <c r="O315" s="153"/>
      <c r="P315" s="154">
        <f>SUM(P316:P325)</f>
        <v>5.0748000000000006</v>
      </c>
      <c r="Q315" s="153"/>
      <c r="R315" s="154">
        <f>SUM(R316:R325)</f>
        <v>1.6643619999999999</v>
      </c>
      <c r="S315" s="153"/>
      <c r="T315" s="155">
        <f>SUM(T316:T325)</f>
        <v>0</v>
      </c>
      <c r="AR315" s="149" t="s">
        <v>80</v>
      </c>
      <c r="AT315" s="156" t="s">
        <v>72</v>
      </c>
      <c r="AU315" s="156" t="s">
        <v>80</v>
      </c>
      <c r="AY315" s="149" t="s">
        <v>149</v>
      </c>
      <c r="BK315" s="157">
        <f>SUM(BK316:BK325)</f>
        <v>0</v>
      </c>
    </row>
    <row r="316" spans="2:65" s="1" customFormat="1" ht="25.5" customHeight="1">
      <c r="B316" s="160"/>
      <c r="C316" s="161" t="s">
        <v>385</v>
      </c>
      <c r="D316" s="161" t="s">
        <v>151</v>
      </c>
      <c r="E316" s="162" t="s">
        <v>458</v>
      </c>
      <c r="F316" s="163" t="s">
        <v>459</v>
      </c>
      <c r="G316" s="164" t="s">
        <v>268</v>
      </c>
      <c r="H316" s="165">
        <v>0.99</v>
      </c>
      <c r="I316" s="166"/>
      <c r="J316" s="166">
        <f>ROUND(I316*H316,2)</f>
        <v>0</v>
      </c>
      <c r="K316" s="163" t="s">
        <v>155</v>
      </c>
      <c r="L316" s="39"/>
      <c r="M316" s="167" t="s">
        <v>5</v>
      </c>
      <c r="N316" s="168" t="s">
        <v>44</v>
      </c>
      <c r="O316" s="169">
        <v>0.92</v>
      </c>
      <c r="P316" s="169">
        <f>O316*H316</f>
        <v>0.91080000000000005</v>
      </c>
      <c r="Q316" s="169">
        <v>1.63</v>
      </c>
      <c r="R316" s="169">
        <f>Q316*H316</f>
        <v>1.6136999999999999</v>
      </c>
      <c r="S316" s="169">
        <v>0</v>
      </c>
      <c r="T316" s="170">
        <f>S316*H316</f>
        <v>0</v>
      </c>
      <c r="AR316" s="25" t="s">
        <v>156</v>
      </c>
      <c r="AT316" s="25" t="s">
        <v>151</v>
      </c>
      <c r="AU316" s="25" t="s">
        <v>82</v>
      </c>
      <c r="AY316" s="25" t="s">
        <v>149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25" t="s">
        <v>80</v>
      </c>
      <c r="BK316" s="171">
        <f>ROUND(I316*H316,2)</f>
        <v>0</v>
      </c>
      <c r="BL316" s="25" t="s">
        <v>156</v>
      </c>
      <c r="BM316" s="25" t="s">
        <v>1509</v>
      </c>
    </row>
    <row r="317" spans="2:65" s="13" customFormat="1">
      <c r="B317" s="182"/>
      <c r="D317" s="173" t="s">
        <v>173</v>
      </c>
      <c r="E317" s="183" t="s">
        <v>5</v>
      </c>
      <c r="F317" s="184" t="s">
        <v>187</v>
      </c>
      <c r="H317" s="183" t="s">
        <v>5</v>
      </c>
      <c r="L317" s="182"/>
      <c r="M317" s="185"/>
      <c r="N317" s="186"/>
      <c r="O317" s="186"/>
      <c r="P317" s="186"/>
      <c r="Q317" s="186"/>
      <c r="R317" s="186"/>
      <c r="S317" s="186"/>
      <c r="T317" s="187"/>
      <c r="AT317" s="183" t="s">
        <v>173</v>
      </c>
      <c r="AU317" s="183" t="s">
        <v>82</v>
      </c>
      <c r="AV317" s="13" t="s">
        <v>80</v>
      </c>
      <c r="AW317" s="13" t="s">
        <v>36</v>
      </c>
      <c r="AX317" s="13" t="s">
        <v>73</v>
      </c>
      <c r="AY317" s="183" t="s">
        <v>149</v>
      </c>
    </row>
    <row r="318" spans="2:65" s="13" customFormat="1">
      <c r="B318" s="182"/>
      <c r="D318" s="173" t="s">
        <v>173</v>
      </c>
      <c r="E318" s="183" t="s">
        <v>5</v>
      </c>
      <c r="F318" s="184" t="s">
        <v>461</v>
      </c>
      <c r="H318" s="183" t="s">
        <v>5</v>
      </c>
      <c r="L318" s="182"/>
      <c r="M318" s="185"/>
      <c r="N318" s="186"/>
      <c r="O318" s="186"/>
      <c r="P318" s="186"/>
      <c r="Q318" s="186"/>
      <c r="R318" s="186"/>
      <c r="S318" s="186"/>
      <c r="T318" s="187"/>
      <c r="AT318" s="183" t="s">
        <v>173</v>
      </c>
      <c r="AU318" s="183" t="s">
        <v>82</v>
      </c>
      <c r="AV318" s="13" t="s">
        <v>80</v>
      </c>
      <c r="AW318" s="13" t="s">
        <v>36</v>
      </c>
      <c r="AX318" s="13" t="s">
        <v>73</v>
      </c>
      <c r="AY318" s="183" t="s">
        <v>149</v>
      </c>
    </row>
    <row r="319" spans="2:65" s="13" customFormat="1">
      <c r="B319" s="182"/>
      <c r="D319" s="173" t="s">
        <v>173</v>
      </c>
      <c r="E319" s="183" t="s">
        <v>5</v>
      </c>
      <c r="F319" s="184" t="s">
        <v>1510</v>
      </c>
      <c r="H319" s="183" t="s">
        <v>5</v>
      </c>
      <c r="L319" s="182"/>
      <c r="M319" s="185"/>
      <c r="N319" s="186"/>
      <c r="O319" s="186"/>
      <c r="P319" s="186"/>
      <c r="Q319" s="186"/>
      <c r="R319" s="186"/>
      <c r="S319" s="186"/>
      <c r="T319" s="187"/>
      <c r="AT319" s="183" t="s">
        <v>173</v>
      </c>
      <c r="AU319" s="183" t="s">
        <v>82</v>
      </c>
      <c r="AV319" s="13" t="s">
        <v>80</v>
      </c>
      <c r="AW319" s="13" t="s">
        <v>36</v>
      </c>
      <c r="AX319" s="13" t="s">
        <v>73</v>
      </c>
      <c r="AY319" s="183" t="s">
        <v>149</v>
      </c>
    </row>
    <row r="320" spans="2:65" s="12" customFormat="1">
      <c r="B320" s="172"/>
      <c r="D320" s="173" t="s">
        <v>173</v>
      </c>
      <c r="E320" s="174" t="s">
        <v>5</v>
      </c>
      <c r="F320" s="175" t="s">
        <v>1511</v>
      </c>
      <c r="H320" s="176">
        <v>0.99</v>
      </c>
      <c r="L320" s="172"/>
      <c r="M320" s="177"/>
      <c r="N320" s="178"/>
      <c r="O320" s="178"/>
      <c r="P320" s="178"/>
      <c r="Q320" s="178"/>
      <c r="R320" s="178"/>
      <c r="S320" s="178"/>
      <c r="T320" s="179"/>
      <c r="AT320" s="174" t="s">
        <v>173</v>
      </c>
      <c r="AU320" s="174" t="s">
        <v>82</v>
      </c>
      <c r="AV320" s="12" t="s">
        <v>82</v>
      </c>
      <c r="AW320" s="12" t="s">
        <v>36</v>
      </c>
      <c r="AX320" s="12" t="s">
        <v>73</v>
      </c>
      <c r="AY320" s="174" t="s">
        <v>149</v>
      </c>
    </row>
    <row r="321" spans="2:65" s="14" customFormat="1">
      <c r="B321" s="188"/>
      <c r="D321" s="173" t="s">
        <v>173</v>
      </c>
      <c r="E321" s="189" t="s">
        <v>5</v>
      </c>
      <c r="F321" s="190" t="s">
        <v>194</v>
      </c>
      <c r="H321" s="191">
        <v>0.99</v>
      </c>
      <c r="L321" s="188"/>
      <c r="M321" s="192"/>
      <c r="N321" s="193"/>
      <c r="O321" s="193"/>
      <c r="P321" s="193"/>
      <c r="Q321" s="193"/>
      <c r="R321" s="193"/>
      <c r="S321" s="193"/>
      <c r="T321" s="194"/>
      <c r="AT321" s="189" t="s">
        <v>173</v>
      </c>
      <c r="AU321" s="189" t="s">
        <v>82</v>
      </c>
      <c r="AV321" s="14" t="s">
        <v>156</v>
      </c>
      <c r="AW321" s="14" t="s">
        <v>36</v>
      </c>
      <c r="AX321" s="14" t="s">
        <v>80</v>
      </c>
      <c r="AY321" s="189" t="s">
        <v>149</v>
      </c>
    </row>
    <row r="322" spans="2:65" s="1" customFormat="1" ht="16.5" customHeight="1">
      <c r="B322" s="160"/>
      <c r="C322" s="161" t="s">
        <v>391</v>
      </c>
      <c r="D322" s="161" t="s">
        <v>151</v>
      </c>
      <c r="E322" s="162" t="s">
        <v>465</v>
      </c>
      <c r="F322" s="163" t="s">
        <v>466</v>
      </c>
      <c r="G322" s="164" t="s">
        <v>219</v>
      </c>
      <c r="H322" s="165">
        <v>69.400000000000006</v>
      </c>
      <c r="I322" s="166"/>
      <c r="J322" s="166">
        <f>ROUND(I322*H322,2)</f>
        <v>0</v>
      </c>
      <c r="K322" s="163" t="s">
        <v>5</v>
      </c>
      <c r="L322" s="39"/>
      <c r="M322" s="167" t="s">
        <v>5</v>
      </c>
      <c r="N322" s="168" t="s">
        <v>44</v>
      </c>
      <c r="O322" s="169">
        <v>0.06</v>
      </c>
      <c r="P322" s="169">
        <f>O322*H322</f>
        <v>4.1640000000000006</v>
      </c>
      <c r="Q322" s="169">
        <v>7.2999999999999996E-4</v>
      </c>
      <c r="R322" s="169">
        <f>Q322*H322</f>
        <v>5.0661999999999999E-2</v>
      </c>
      <c r="S322" s="169">
        <v>0</v>
      </c>
      <c r="T322" s="170">
        <f>S322*H322</f>
        <v>0</v>
      </c>
      <c r="AR322" s="25" t="s">
        <v>156</v>
      </c>
      <c r="AT322" s="25" t="s">
        <v>151</v>
      </c>
      <c r="AU322" s="25" t="s">
        <v>82</v>
      </c>
      <c r="AY322" s="25" t="s">
        <v>149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25" t="s">
        <v>80</v>
      </c>
      <c r="BK322" s="171">
        <f>ROUND(I322*H322,2)</f>
        <v>0</v>
      </c>
      <c r="BL322" s="25" t="s">
        <v>156</v>
      </c>
      <c r="BM322" s="25" t="s">
        <v>1512</v>
      </c>
    </row>
    <row r="323" spans="2:65" s="12" customFormat="1">
      <c r="B323" s="172"/>
      <c r="D323" s="173" t="s">
        <v>173</v>
      </c>
      <c r="E323" s="174" t="s">
        <v>5</v>
      </c>
      <c r="F323" s="175" t="s">
        <v>1513</v>
      </c>
      <c r="H323" s="176">
        <v>63.4</v>
      </c>
      <c r="L323" s="172"/>
      <c r="M323" s="177"/>
      <c r="N323" s="178"/>
      <c r="O323" s="178"/>
      <c r="P323" s="178"/>
      <c r="Q323" s="178"/>
      <c r="R323" s="178"/>
      <c r="S323" s="178"/>
      <c r="T323" s="179"/>
      <c r="AT323" s="174" t="s">
        <v>173</v>
      </c>
      <c r="AU323" s="174" t="s">
        <v>82</v>
      </c>
      <c r="AV323" s="12" t="s">
        <v>82</v>
      </c>
      <c r="AW323" s="12" t="s">
        <v>36</v>
      </c>
      <c r="AX323" s="12" t="s">
        <v>73</v>
      </c>
      <c r="AY323" s="174" t="s">
        <v>149</v>
      </c>
    </row>
    <row r="324" spans="2:65" s="12" customFormat="1">
      <c r="B324" s="172"/>
      <c r="D324" s="173" t="s">
        <v>173</v>
      </c>
      <c r="E324" s="174" t="s">
        <v>5</v>
      </c>
      <c r="F324" s="175" t="s">
        <v>1514</v>
      </c>
      <c r="H324" s="176">
        <v>6</v>
      </c>
      <c r="L324" s="172"/>
      <c r="M324" s="177"/>
      <c r="N324" s="178"/>
      <c r="O324" s="178"/>
      <c r="P324" s="178"/>
      <c r="Q324" s="178"/>
      <c r="R324" s="178"/>
      <c r="S324" s="178"/>
      <c r="T324" s="179"/>
      <c r="AT324" s="174" t="s">
        <v>173</v>
      </c>
      <c r="AU324" s="174" t="s">
        <v>82</v>
      </c>
      <c r="AV324" s="12" t="s">
        <v>82</v>
      </c>
      <c r="AW324" s="12" t="s">
        <v>36</v>
      </c>
      <c r="AX324" s="12" t="s">
        <v>73</v>
      </c>
      <c r="AY324" s="174" t="s">
        <v>149</v>
      </c>
    </row>
    <row r="325" spans="2:65" s="14" customFormat="1">
      <c r="B325" s="188"/>
      <c r="D325" s="173" t="s">
        <v>173</v>
      </c>
      <c r="E325" s="189" t="s">
        <v>5</v>
      </c>
      <c r="F325" s="190" t="s">
        <v>194</v>
      </c>
      <c r="H325" s="191">
        <v>69.400000000000006</v>
      </c>
      <c r="L325" s="188"/>
      <c r="M325" s="192"/>
      <c r="N325" s="193"/>
      <c r="O325" s="193"/>
      <c r="P325" s="193"/>
      <c r="Q325" s="193"/>
      <c r="R325" s="193"/>
      <c r="S325" s="193"/>
      <c r="T325" s="194"/>
      <c r="AT325" s="189" t="s">
        <v>173</v>
      </c>
      <c r="AU325" s="189" t="s">
        <v>82</v>
      </c>
      <c r="AV325" s="14" t="s">
        <v>156</v>
      </c>
      <c r="AW325" s="14" t="s">
        <v>36</v>
      </c>
      <c r="AX325" s="14" t="s">
        <v>80</v>
      </c>
      <c r="AY325" s="189" t="s">
        <v>149</v>
      </c>
    </row>
    <row r="326" spans="2:65" s="11" customFormat="1" ht="29.85" customHeight="1">
      <c r="B326" s="148"/>
      <c r="D326" s="149" t="s">
        <v>72</v>
      </c>
      <c r="E326" s="158" t="s">
        <v>161</v>
      </c>
      <c r="F326" s="158" t="s">
        <v>470</v>
      </c>
      <c r="J326" s="159">
        <f>BK326</f>
        <v>0</v>
      </c>
      <c r="L326" s="148"/>
      <c r="M326" s="152"/>
      <c r="N326" s="153"/>
      <c r="O326" s="153"/>
      <c r="P326" s="154">
        <f>P327</f>
        <v>5.3890000000000002</v>
      </c>
      <c r="Q326" s="153"/>
      <c r="R326" s="154">
        <f>R327</f>
        <v>0</v>
      </c>
      <c r="S326" s="153"/>
      <c r="T326" s="155">
        <f>T327</f>
        <v>0</v>
      </c>
      <c r="AR326" s="149" t="s">
        <v>80</v>
      </c>
      <c r="AT326" s="156" t="s">
        <v>72</v>
      </c>
      <c r="AU326" s="156" t="s">
        <v>80</v>
      </c>
      <c r="AY326" s="149" t="s">
        <v>149</v>
      </c>
      <c r="BK326" s="157">
        <f>BK327</f>
        <v>0</v>
      </c>
    </row>
    <row r="327" spans="2:65" s="1" customFormat="1" ht="16.5" customHeight="1">
      <c r="B327" s="160"/>
      <c r="C327" s="161" t="s">
        <v>397</v>
      </c>
      <c r="D327" s="161" t="s">
        <v>151</v>
      </c>
      <c r="E327" s="162" t="s">
        <v>472</v>
      </c>
      <c r="F327" s="163" t="s">
        <v>473</v>
      </c>
      <c r="G327" s="164" t="s">
        <v>219</v>
      </c>
      <c r="H327" s="165">
        <v>63.4</v>
      </c>
      <c r="I327" s="166"/>
      <c r="J327" s="166">
        <f>ROUND(I327*H327,2)</f>
        <v>0</v>
      </c>
      <c r="K327" s="163" t="s">
        <v>155</v>
      </c>
      <c r="L327" s="39"/>
      <c r="M327" s="167" t="s">
        <v>5</v>
      </c>
      <c r="N327" s="168" t="s">
        <v>44</v>
      </c>
      <c r="O327" s="169">
        <v>8.5000000000000006E-2</v>
      </c>
      <c r="P327" s="169">
        <f>O327*H327</f>
        <v>5.3890000000000002</v>
      </c>
      <c r="Q327" s="169">
        <v>0</v>
      </c>
      <c r="R327" s="169">
        <f>Q327*H327</f>
        <v>0</v>
      </c>
      <c r="S327" s="169">
        <v>0</v>
      </c>
      <c r="T327" s="170">
        <f>S327*H327</f>
        <v>0</v>
      </c>
      <c r="AR327" s="25" t="s">
        <v>156</v>
      </c>
      <c r="AT327" s="25" t="s">
        <v>151</v>
      </c>
      <c r="AU327" s="25" t="s">
        <v>82</v>
      </c>
      <c r="AY327" s="25" t="s">
        <v>149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25" t="s">
        <v>80</v>
      </c>
      <c r="BK327" s="171">
        <f>ROUND(I327*H327,2)</f>
        <v>0</v>
      </c>
      <c r="BL327" s="25" t="s">
        <v>156</v>
      </c>
      <c r="BM327" s="25" t="s">
        <v>1515</v>
      </c>
    </row>
    <row r="328" spans="2:65" s="11" customFormat="1" ht="29.85" customHeight="1">
      <c r="B328" s="148"/>
      <c r="D328" s="149" t="s">
        <v>72</v>
      </c>
      <c r="E328" s="158" t="s">
        <v>156</v>
      </c>
      <c r="F328" s="158" t="s">
        <v>475</v>
      </c>
      <c r="J328" s="159">
        <f>BK328</f>
        <v>0</v>
      </c>
      <c r="L328" s="148"/>
      <c r="M328" s="152"/>
      <c r="N328" s="153"/>
      <c r="O328" s="153"/>
      <c r="P328" s="154">
        <f>SUM(P329:P344)</f>
        <v>11.214239999999998</v>
      </c>
      <c r="Q328" s="153"/>
      <c r="R328" s="154">
        <f>SUM(R329:R344)</f>
        <v>7.7200000000000005E-2</v>
      </c>
      <c r="S328" s="153"/>
      <c r="T328" s="155">
        <f>SUM(T329:T344)</f>
        <v>0</v>
      </c>
      <c r="AR328" s="149" t="s">
        <v>80</v>
      </c>
      <c r="AT328" s="156" t="s">
        <v>72</v>
      </c>
      <c r="AU328" s="156" t="s">
        <v>80</v>
      </c>
      <c r="AY328" s="149" t="s">
        <v>149</v>
      </c>
      <c r="BK328" s="157">
        <f>SUM(BK329:BK344)</f>
        <v>0</v>
      </c>
    </row>
    <row r="329" spans="2:65" s="1" customFormat="1" ht="25.5" customHeight="1">
      <c r="B329" s="160"/>
      <c r="C329" s="161" t="s">
        <v>407</v>
      </c>
      <c r="D329" s="161" t="s">
        <v>151</v>
      </c>
      <c r="E329" s="162" t="s">
        <v>477</v>
      </c>
      <c r="F329" s="163" t="s">
        <v>478</v>
      </c>
      <c r="G329" s="164" t="s">
        <v>268</v>
      </c>
      <c r="H329" s="165">
        <v>7.43</v>
      </c>
      <c r="I329" s="166"/>
      <c r="J329" s="166">
        <f>ROUND(I329*H329,2)</f>
        <v>0</v>
      </c>
      <c r="K329" s="163" t="s">
        <v>155</v>
      </c>
      <c r="L329" s="39"/>
      <c r="M329" s="167" t="s">
        <v>5</v>
      </c>
      <c r="N329" s="168" t="s">
        <v>44</v>
      </c>
      <c r="O329" s="169">
        <v>1.3169999999999999</v>
      </c>
      <c r="P329" s="169">
        <f>O329*H329</f>
        <v>9.7853099999999991</v>
      </c>
      <c r="Q329" s="169">
        <v>0</v>
      </c>
      <c r="R329" s="169">
        <f>Q329*H329</f>
        <v>0</v>
      </c>
      <c r="S329" s="169">
        <v>0</v>
      </c>
      <c r="T329" s="170">
        <f>S329*H329</f>
        <v>0</v>
      </c>
      <c r="AR329" s="25" t="s">
        <v>156</v>
      </c>
      <c r="AT329" s="25" t="s">
        <v>151</v>
      </c>
      <c r="AU329" s="25" t="s">
        <v>82</v>
      </c>
      <c r="AY329" s="25" t="s">
        <v>149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25" t="s">
        <v>80</v>
      </c>
      <c r="BK329" s="171">
        <f>ROUND(I329*H329,2)</f>
        <v>0</v>
      </c>
      <c r="BL329" s="25" t="s">
        <v>156</v>
      </c>
      <c r="BM329" s="25" t="s">
        <v>1516</v>
      </c>
    </row>
    <row r="330" spans="2:65" s="13" customFormat="1">
      <c r="B330" s="182"/>
      <c r="D330" s="173" t="s">
        <v>173</v>
      </c>
      <c r="E330" s="183" t="s">
        <v>5</v>
      </c>
      <c r="F330" s="184" t="s">
        <v>187</v>
      </c>
      <c r="H330" s="183" t="s">
        <v>5</v>
      </c>
      <c r="L330" s="182"/>
      <c r="M330" s="185"/>
      <c r="N330" s="186"/>
      <c r="O330" s="186"/>
      <c r="P330" s="186"/>
      <c r="Q330" s="186"/>
      <c r="R330" s="186"/>
      <c r="S330" s="186"/>
      <c r="T330" s="187"/>
      <c r="AT330" s="183" t="s">
        <v>173</v>
      </c>
      <c r="AU330" s="183" t="s">
        <v>82</v>
      </c>
      <c r="AV330" s="13" t="s">
        <v>80</v>
      </c>
      <c r="AW330" s="13" t="s">
        <v>36</v>
      </c>
      <c r="AX330" s="13" t="s">
        <v>73</v>
      </c>
      <c r="AY330" s="183" t="s">
        <v>149</v>
      </c>
    </row>
    <row r="331" spans="2:65" s="13" customFormat="1">
      <c r="B331" s="182"/>
      <c r="D331" s="173" t="s">
        <v>173</v>
      </c>
      <c r="E331" s="183" t="s">
        <v>5</v>
      </c>
      <c r="F331" s="184" t="s">
        <v>281</v>
      </c>
      <c r="H331" s="183" t="s">
        <v>5</v>
      </c>
      <c r="L331" s="182"/>
      <c r="M331" s="185"/>
      <c r="N331" s="186"/>
      <c r="O331" s="186"/>
      <c r="P331" s="186"/>
      <c r="Q331" s="186"/>
      <c r="R331" s="186"/>
      <c r="S331" s="186"/>
      <c r="T331" s="187"/>
      <c r="AT331" s="183" t="s">
        <v>173</v>
      </c>
      <c r="AU331" s="183" t="s">
        <v>82</v>
      </c>
      <c r="AV331" s="13" t="s">
        <v>80</v>
      </c>
      <c r="AW331" s="13" t="s">
        <v>36</v>
      </c>
      <c r="AX331" s="13" t="s">
        <v>73</v>
      </c>
      <c r="AY331" s="183" t="s">
        <v>149</v>
      </c>
    </row>
    <row r="332" spans="2:65" s="12" customFormat="1">
      <c r="B332" s="172"/>
      <c r="D332" s="173" t="s">
        <v>173</v>
      </c>
      <c r="E332" s="174" t="s">
        <v>5</v>
      </c>
      <c r="F332" s="175" t="s">
        <v>1517</v>
      </c>
      <c r="H332" s="176">
        <v>6.77</v>
      </c>
      <c r="L332" s="172"/>
      <c r="M332" s="177"/>
      <c r="N332" s="178"/>
      <c r="O332" s="178"/>
      <c r="P332" s="178"/>
      <c r="Q332" s="178"/>
      <c r="R332" s="178"/>
      <c r="S332" s="178"/>
      <c r="T332" s="179"/>
      <c r="AT332" s="174" t="s">
        <v>173</v>
      </c>
      <c r="AU332" s="174" t="s">
        <v>82</v>
      </c>
      <c r="AV332" s="12" t="s">
        <v>82</v>
      </c>
      <c r="AW332" s="12" t="s">
        <v>36</v>
      </c>
      <c r="AX332" s="12" t="s">
        <v>73</v>
      </c>
      <c r="AY332" s="174" t="s">
        <v>149</v>
      </c>
    </row>
    <row r="333" spans="2:65" s="12" customFormat="1">
      <c r="B333" s="172"/>
      <c r="D333" s="173" t="s">
        <v>173</v>
      </c>
      <c r="E333" s="174" t="s">
        <v>5</v>
      </c>
      <c r="F333" s="175" t="s">
        <v>1518</v>
      </c>
      <c r="H333" s="176">
        <v>0.66</v>
      </c>
      <c r="L333" s="172"/>
      <c r="M333" s="177"/>
      <c r="N333" s="178"/>
      <c r="O333" s="178"/>
      <c r="P333" s="178"/>
      <c r="Q333" s="178"/>
      <c r="R333" s="178"/>
      <c r="S333" s="178"/>
      <c r="T333" s="179"/>
      <c r="AT333" s="174" t="s">
        <v>173</v>
      </c>
      <c r="AU333" s="174" t="s">
        <v>82</v>
      </c>
      <c r="AV333" s="12" t="s">
        <v>82</v>
      </c>
      <c r="AW333" s="12" t="s">
        <v>36</v>
      </c>
      <c r="AX333" s="12" t="s">
        <v>73</v>
      </c>
      <c r="AY333" s="174" t="s">
        <v>149</v>
      </c>
    </row>
    <row r="334" spans="2:65" s="14" customFormat="1">
      <c r="B334" s="188"/>
      <c r="D334" s="173" t="s">
        <v>173</v>
      </c>
      <c r="E334" s="189" t="s">
        <v>5</v>
      </c>
      <c r="F334" s="190" t="s">
        <v>194</v>
      </c>
      <c r="H334" s="191">
        <v>7.43</v>
      </c>
      <c r="L334" s="188"/>
      <c r="M334" s="192"/>
      <c r="N334" s="193"/>
      <c r="O334" s="193"/>
      <c r="P334" s="193"/>
      <c r="Q334" s="193"/>
      <c r="R334" s="193"/>
      <c r="S334" s="193"/>
      <c r="T334" s="194"/>
      <c r="AT334" s="189" t="s">
        <v>173</v>
      </c>
      <c r="AU334" s="189" t="s">
        <v>82</v>
      </c>
      <c r="AV334" s="14" t="s">
        <v>156</v>
      </c>
      <c r="AW334" s="14" t="s">
        <v>36</v>
      </c>
      <c r="AX334" s="14" t="s">
        <v>80</v>
      </c>
      <c r="AY334" s="189" t="s">
        <v>149</v>
      </c>
    </row>
    <row r="335" spans="2:65" s="1" customFormat="1" ht="25.5" customHeight="1">
      <c r="B335" s="160"/>
      <c r="C335" s="161" t="s">
        <v>414</v>
      </c>
      <c r="D335" s="161" t="s">
        <v>151</v>
      </c>
      <c r="E335" s="162" t="s">
        <v>488</v>
      </c>
      <c r="F335" s="163" t="s">
        <v>489</v>
      </c>
      <c r="G335" s="164" t="s">
        <v>154</v>
      </c>
      <c r="H335" s="165">
        <v>1</v>
      </c>
      <c r="I335" s="166"/>
      <c r="J335" s="166">
        <f>ROUND(I335*H335,2)</f>
        <v>0</v>
      </c>
      <c r="K335" s="163" t="s">
        <v>155</v>
      </c>
      <c r="L335" s="39"/>
      <c r="M335" s="167" t="s">
        <v>5</v>
      </c>
      <c r="N335" s="168" t="s">
        <v>44</v>
      </c>
      <c r="O335" s="169">
        <v>0.28000000000000003</v>
      </c>
      <c r="P335" s="169">
        <f>O335*H335</f>
        <v>0.28000000000000003</v>
      </c>
      <c r="Q335" s="169">
        <v>6.6E-3</v>
      </c>
      <c r="R335" s="169">
        <f>Q335*H335</f>
        <v>6.6E-3</v>
      </c>
      <c r="S335" s="169">
        <v>0</v>
      </c>
      <c r="T335" s="170">
        <f>S335*H335</f>
        <v>0</v>
      </c>
      <c r="AR335" s="25" t="s">
        <v>156</v>
      </c>
      <c r="AT335" s="25" t="s">
        <v>151</v>
      </c>
      <c r="AU335" s="25" t="s">
        <v>82</v>
      </c>
      <c r="AY335" s="25" t="s">
        <v>149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25" t="s">
        <v>80</v>
      </c>
      <c r="BK335" s="171">
        <f>ROUND(I335*H335,2)</f>
        <v>0</v>
      </c>
      <c r="BL335" s="25" t="s">
        <v>156</v>
      </c>
      <c r="BM335" s="25" t="s">
        <v>1519</v>
      </c>
    </row>
    <row r="336" spans="2:65" s="13" customFormat="1">
      <c r="B336" s="182"/>
      <c r="D336" s="173" t="s">
        <v>173</v>
      </c>
      <c r="E336" s="183" t="s">
        <v>5</v>
      </c>
      <c r="F336" s="184" t="s">
        <v>491</v>
      </c>
      <c r="H336" s="183" t="s">
        <v>5</v>
      </c>
      <c r="L336" s="182"/>
      <c r="M336" s="185"/>
      <c r="N336" s="186"/>
      <c r="O336" s="186"/>
      <c r="P336" s="186"/>
      <c r="Q336" s="186"/>
      <c r="R336" s="186"/>
      <c r="S336" s="186"/>
      <c r="T336" s="187"/>
      <c r="AT336" s="183" t="s">
        <v>173</v>
      </c>
      <c r="AU336" s="183" t="s">
        <v>82</v>
      </c>
      <c r="AV336" s="13" t="s">
        <v>80</v>
      </c>
      <c r="AW336" s="13" t="s">
        <v>36</v>
      </c>
      <c r="AX336" s="13" t="s">
        <v>73</v>
      </c>
      <c r="AY336" s="183" t="s">
        <v>149</v>
      </c>
    </row>
    <row r="337" spans="2:65" s="12" customFormat="1">
      <c r="B337" s="172"/>
      <c r="D337" s="173" t="s">
        <v>173</v>
      </c>
      <c r="E337" s="174" t="s">
        <v>5</v>
      </c>
      <c r="F337" s="175" t="s">
        <v>80</v>
      </c>
      <c r="H337" s="176">
        <v>1</v>
      </c>
      <c r="L337" s="172"/>
      <c r="M337" s="177"/>
      <c r="N337" s="178"/>
      <c r="O337" s="178"/>
      <c r="P337" s="178"/>
      <c r="Q337" s="178"/>
      <c r="R337" s="178"/>
      <c r="S337" s="178"/>
      <c r="T337" s="179"/>
      <c r="AT337" s="174" t="s">
        <v>173</v>
      </c>
      <c r="AU337" s="174" t="s">
        <v>82</v>
      </c>
      <c r="AV337" s="12" t="s">
        <v>82</v>
      </c>
      <c r="AW337" s="12" t="s">
        <v>36</v>
      </c>
      <c r="AX337" s="12" t="s">
        <v>80</v>
      </c>
      <c r="AY337" s="174" t="s">
        <v>149</v>
      </c>
    </row>
    <row r="338" spans="2:65" s="1" customFormat="1" ht="16.5" customHeight="1">
      <c r="B338" s="160"/>
      <c r="C338" s="202" t="s">
        <v>422</v>
      </c>
      <c r="D338" s="202" t="s">
        <v>415</v>
      </c>
      <c r="E338" s="203" t="s">
        <v>494</v>
      </c>
      <c r="F338" s="204" t="s">
        <v>495</v>
      </c>
      <c r="G338" s="205" t="s">
        <v>154</v>
      </c>
      <c r="H338" s="206">
        <v>1</v>
      </c>
      <c r="I338" s="207"/>
      <c r="J338" s="207">
        <f>ROUND(I338*H338,2)</f>
        <v>0</v>
      </c>
      <c r="K338" s="204" t="s">
        <v>5</v>
      </c>
      <c r="L338" s="208"/>
      <c r="M338" s="209" t="s">
        <v>5</v>
      </c>
      <c r="N338" s="210" t="s">
        <v>44</v>
      </c>
      <c r="O338" s="169">
        <v>0</v>
      </c>
      <c r="P338" s="169">
        <f>O338*H338</f>
        <v>0</v>
      </c>
      <c r="Q338" s="169">
        <v>3.9E-2</v>
      </c>
      <c r="R338" s="169">
        <f>Q338*H338</f>
        <v>3.9E-2</v>
      </c>
      <c r="S338" s="169">
        <v>0</v>
      </c>
      <c r="T338" s="170">
        <f>S338*H338</f>
        <v>0</v>
      </c>
      <c r="AR338" s="25" t="s">
        <v>195</v>
      </c>
      <c r="AT338" s="25" t="s">
        <v>415</v>
      </c>
      <c r="AU338" s="25" t="s">
        <v>82</v>
      </c>
      <c r="AY338" s="25" t="s">
        <v>149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25" t="s">
        <v>80</v>
      </c>
      <c r="BK338" s="171">
        <f>ROUND(I338*H338,2)</f>
        <v>0</v>
      </c>
      <c r="BL338" s="25" t="s">
        <v>156</v>
      </c>
      <c r="BM338" s="25" t="s">
        <v>1520</v>
      </c>
    </row>
    <row r="339" spans="2:65" s="1" customFormat="1" ht="25.5" customHeight="1">
      <c r="B339" s="160"/>
      <c r="C339" s="161" t="s">
        <v>428</v>
      </c>
      <c r="D339" s="161" t="s">
        <v>151</v>
      </c>
      <c r="E339" s="162" t="s">
        <v>506</v>
      </c>
      <c r="F339" s="163" t="s">
        <v>507</v>
      </c>
      <c r="G339" s="164" t="s">
        <v>154</v>
      </c>
      <c r="H339" s="165">
        <v>1</v>
      </c>
      <c r="I339" s="166"/>
      <c r="J339" s="166">
        <f>ROUND(I339*H339,2)</f>
        <v>0</v>
      </c>
      <c r="K339" s="163" t="s">
        <v>155</v>
      </c>
      <c r="L339" s="39"/>
      <c r="M339" s="167" t="s">
        <v>5</v>
      </c>
      <c r="N339" s="168" t="s">
        <v>44</v>
      </c>
      <c r="O339" s="169">
        <v>0.56000000000000005</v>
      </c>
      <c r="P339" s="169">
        <f>O339*H339</f>
        <v>0.56000000000000005</v>
      </c>
      <c r="Q339" s="169">
        <v>6.6E-3</v>
      </c>
      <c r="R339" s="169">
        <f>Q339*H339</f>
        <v>6.6E-3</v>
      </c>
      <c r="S339" s="169">
        <v>0</v>
      </c>
      <c r="T339" s="170">
        <f>S339*H339</f>
        <v>0</v>
      </c>
      <c r="AR339" s="25" t="s">
        <v>156</v>
      </c>
      <c r="AT339" s="25" t="s">
        <v>151</v>
      </c>
      <c r="AU339" s="25" t="s">
        <v>82</v>
      </c>
      <c r="AY339" s="25" t="s">
        <v>149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25" t="s">
        <v>80</v>
      </c>
      <c r="BK339" s="171">
        <f>ROUND(I339*H339,2)</f>
        <v>0</v>
      </c>
      <c r="BL339" s="25" t="s">
        <v>156</v>
      </c>
      <c r="BM339" s="25" t="s">
        <v>1521</v>
      </c>
    </row>
    <row r="340" spans="2:65" s="13" customFormat="1">
      <c r="B340" s="182"/>
      <c r="D340" s="173" t="s">
        <v>173</v>
      </c>
      <c r="E340" s="183" t="s">
        <v>5</v>
      </c>
      <c r="F340" s="184" t="s">
        <v>491</v>
      </c>
      <c r="H340" s="183" t="s">
        <v>5</v>
      </c>
      <c r="L340" s="182"/>
      <c r="M340" s="185"/>
      <c r="N340" s="186"/>
      <c r="O340" s="186"/>
      <c r="P340" s="186"/>
      <c r="Q340" s="186"/>
      <c r="R340" s="186"/>
      <c r="S340" s="186"/>
      <c r="T340" s="187"/>
      <c r="AT340" s="183" t="s">
        <v>173</v>
      </c>
      <c r="AU340" s="183" t="s">
        <v>82</v>
      </c>
      <c r="AV340" s="13" t="s">
        <v>80</v>
      </c>
      <c r="AW340" s="13" t="s">
        <v>36</v>
      </c>
      <c r="AX340" s="13" t="s">
        <v>73</v>
      </c>
      <c r="AY340" s="183" t="s">
        <v>149</v>
      </c>
    </row>
    <row r="341" spans="2:65" s="12" customFormat="1">
      <c r="B341" s="172"/>
      <c r="D341" s="173" t="s">
        <v>173</v>
      </c>
      <c r="E341" s="174" t="s">
        <v>5</v>
      </c>
      <c r="F341" s="175" t="s">
        <v>80</v>
      </c>
      <c r="H341" s="176">
        <v>1</v>
      </c>
      <c r="L341" s="172"/>
      <c r="M341" s="177"/>
      <c r="N341" s="178"/>
      <c r="O341" s="178"/>
      <c r="P341" s="178"/>
      <c r="Q341" s="178"/>
      <c r="R341" s="178"/>
      <c r="S341" s="178"/>
      <c r="T341" s="179"/>
      <c r="AT341" s="174" t="s">
        <v>173</v>
      </c>
      <c r="AU341" s="174" t="s">
        <v>82</v>
      </c>
      <c r="AV341" s="12" t="s">
        <v>82</v>
      </c>
      <c r="AW341" s="12" t="s">
        <v>36</v>
      </c>
      <c r="AX341" s="12" t="s">
        <v>80</v>
      </c>
      <c r="AY341" s="174" t="s">
        <v>149</v>
      </c>
    </row>
    <row r="342" spans="2:65" s="1" customFormat="1" ht="16.5" customHeight="1">
      <c r="B342" s="160"/>
      <c r="C342" s="202" t="s">
        <v>434</v>
      </c>
      <c r="D342" s="202" t="s">
        <v>415</v>
      </c>
      <c r="E342" s="203" t="s">
        <v>510</v>
      </c>
      <c r="F342" s="204" t="s">
        <v>511</v>
      </c>
      <c r="G342" s="205" t="s">
        <v>512</v>
      </c>
      <c r="H342" s="206">
        <v>1</v>
      </c>
      <c r="I342" s="207"/>
      <c r="J342" s="207">
        <f>ROUND(I342*H342,2)</f>
        <v>0</v>
      </c>
      <c r="K342" s="204" t="s">
        <v>5</v>
      </c>
      <c r="L342" s="208"/>
      <c r="M342" s="209" t="s">
        <v>5</v>
      </c>
      <c r="N342" s="210" t="s">
        <v>44</v>
      </c>
      <c r="O342" s="169">
        <v>0</v>
      </c>
      <c r="P342" s="169">
        <f>O342*H342</f>
        <v>0</v>
      </c>
      <c r="Q342" s="169">
        <v>2.5000000000000001E-2</v>
      </c>
      <c r="R342" s="169">
        <f>Q342*H342</f>
        <v>2.5000000000000001E-2</v>
      </c>
      <c r="S342" s="169">
        <v>0</v>
      </c>
      <c r="T342" s="170">
        <f>S342*H342</f>
        <v>0</v>
      </c>
      <c r="AR342" s="25" t="s">
        <v>195</v>
      </c>
      <c r="AT342" s="25" t="s">
        <v>415</v>
      </c>
      <c r="AU342" s="25" t="s">
        <v>82</v>
      </c>
      <c r="AY342" s="25" t="s">
        <v>149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25" t="s">
        <v>80</v>
      </c>
      <c r="BK342" s="171">
        <f>ROUND(I342*H342,2)</f>
        <v>0</v>
      </c>
      <c r="BL342" s="25" t="s">
        <v>156</v>
      </c>
      <c r="BM342" s="25" t="s">
        <v>1522</v>
      </c>
    </row>
    <row r="343" spans="2:65" s="1" customFormat="1" ht="25.5" customHeight="1">
      <c r="B343" s="160"/>
      <c r="C343" s="161" t="s">
        <v>439</v>
      </c>
      <c r="D343" s="161" t="s">
        <v>151</v>
      </c>
      <c r="E343" s="162" t="s">
        <v>515</v>
      </c>
      <c r="F343" s="163" t="s">
        <v>516</v>
      </c>
      <c r="G343" s="164" t="s">
        <v>268</v>
      </c>
      <c r="H343" s="165">
        <v>0.40200000000000002</v>
      </c>
      <c r="I343" s="166"/>
      <c r="J343" s="166">
        <f>ROUND(I343*H343,2)</f>
        <v>0</v>
      </c>
      <c r="K343" s="163" t="s">
        <v>155</v>
      </c>
      <c r="L343" s="39"/>
      <c r="M343" s="167" t="s">
        <v>5</v>
      </c>
      <c r="N343" s="168" t="s">
        <v>44</v>
      </c>
      <c r="O343" s="169">
        <v>1.4650000000000001</v>
      </c>
      <c r="P343" s="169">
        <f>O343*H343</f>
        <v>0.58893000000000006</v>
      </c>
      <c r="Q343" s="169">
        <v>0</v>
      </c>
      <c r="R343" s="169">
        <f>Q343*H343</f>
        <v>0</v>
      </c>
      <c r="S343" s="169">
        <v>0</v>
      </c>
      <c r="T343" s="170">
        <f>S343*H343</f>
        <v>0</v>
      </c>
      <c r="AR343" s="25" t="s">
        <v>156</v>
      </c>
      <c r="AT343" s="25" t="s">
        <v>151</v>
      </c>
      <c r="AU343" s="25" t="s">
        <v>82</v>
      </c>
      <c r="AY343" s="25" t="s">
        <v>149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25" t="s">
        <v>80</v>
      </c>
      <c r="BK343" s="171">
        <f>ROUND(I343*H343,2)</f>
        <v>0</v>
      </c>
      <c r="BL343" s="25" t="s">
        <v>156</v>
      </c>
      <c r="BM343" s="25" t="s">
        <v>1523</v>
      </c>
    </row>
    <row r="344" spans="2:65" s="12" customFormat="1">
      <c r="B344" s="172"/>
      <c r="D344" s="173" t="s">
        <v>173</v>
      </c>
      <c r="E344" s="174" t="s">
        <v>5</v>
      </c>
      <c r="F344" s="175" t="s">
        <v>1524</v>
      </c>
      <c r="H344" s="176">
        <v>0.40200000000000002</v>
      </c>
      <c r="L344" s="172"/>
      <c r="M344" s="177"/>
      <c r="N344" s="178"/>
      <c r="O344" s="178"/>
      <c r="P344" s="178"/>
      <c r="Q344" s="178"/>
      <c r="R344" s="178"/>
      <c r="S344" s="178"/>
      <c r="T344" s="179"/>
      <c r="AT344" s="174" t="s">
        <v>173</v>
      </c>
      <c r="AU344" s="174" t="s">
        <v>82</v>
      </c>
      <c r="AV344" s="12" t="s">
        <v>82</v>
      </c>
      <c r="AW344" s="12" t="s">
        <v>36</v>
      </c>
      <c r="AX344" s="12" t="s">
        <v>80</v>
      </c>
      <c r="AY344" s="174" t="s">
        <v>149</v>
      </c>
    </row>
    <row r="345" spans="2:65" s="11" customFormat="1" ht="29.85" customHeight="1">
      <c r="B345" s="148"/>
      <c r="D345" s="149" t="s">
        <v>72</v>
      </c>
      <c r="E345" s="158" t="s">
        <v>168</v>
      </c>
      <c r="F345" s="158" t="s">
        <v>519</v>
      </c>
      <c r="J345" s="159">
        <f>BK345</f>
        <v>0</v>
      </c>
      <c r="L345" s="148"/>
      <c r="M345" s="152"/>
      <c r="N345" s="153"/>
      <c r="O345" s="153"/>
      <c r="P345" s="154">
        <f>SUM(P346:P401)</f>
        <v>2.17936</v>
      </c>
      <c r="Q345" s="153"/>
      <c r="R345" s="154">
        <f>SUM(R346:R401)</f>
        <v>0</v>
      </c>
      <c r="S345" s="153"/>
      <c r="T345" s="155">
        <f>SUM(T346:T401)</f>
        <v>0</v>
      </c>
      <c r="AR345" s="149" t="s">
        <v>80</v>
      </c>
      <c r="AT345" s="156" t="s">
        <v>72</v>
      </c>
      <c r="AU345" s="156" t="s">
        <v>80</v>
      </c>
      <c r="AY345" s="149" t="s">
        <v>149</v>
      </c>
      <c r="BK345" s="157">
        <f>SUM(BK346:BK401)</f>
        <v>0</v>
      </c>
    </row>
    <row r="346" spans="2:65" s="1" customFormat="1" ht="25.5" customHeight="1">
      <c r="B346" s="160"/>
      <c r="C346" s="161" t="s">
        <v>445</v>
      </c>
      <c r="D346" s="161" t="s">
        <v>151</v>
      </c>
      <c r="E346" s="162" t="s">
        <v>521</v>
      </c>
      <c r="F346" s="163" t="s">
        <v>522</v>
      </c>
      <c r="G346" s="164" t="s">
        <v>171</v>
      </c>
      <c r="H346" s="165">
        <v>18.37</v>
      </c>
      <c r="I346" s="166"/>
      <c r="J346" s="166">
        <f>ROUND(I346*H346,2)</f>
        <v>0</v>
      </c>
      <c r="K346" s="163" t="s">
        <v>155</v>
      </c>
      <c r="L346" s="39"/>
      <c r="M346" s="167" t="s">
        <v>5</v>
      </c>
      <c r="N346" s="168" t="s">
        <v>44</v>
      </c>
      <c r="O346" s="169">
        <v>5.7000000000000002E-2</v>
      </c>
      <c r="P346" s="169">
        <f>O346*H346</f>
        <v>1.0470900000000001</v>
      </c>
      <c r="Q346" s="169">
        <v>0</v>
      </c>
      <c r="R346" s="169">
        <f>Q346*H346</f>
        <v>0</v>
      </c>
      <c r="S346" s="169">
        <v>0</v>
      </c>
      <c r="T346" s="170">
        <f>S346*H346</f>
        <v>0</v>
      </c>
      <c r="AR346" s="25" t="s">
        <v>156</v>
      </c>
      <c r="AT346" s="25" t="s">
        <v>151</v>
      </c>
      <c r="AU346" s="25" t="s">
        <v>82</v>
      </c>
      <c r="AY346" s="25" t="s">
        <v>149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25" t="s">
        <v>80</v>
      </c>
      <c r="BK346" s="171">
        <f>ROUND(I346*H346,2)</f>
        <v>0</v>
      </c>
      <c r="BL346" s="25" t="s">
        <v>156</v>
      </c>
      <c r="BM346" s="25" t="s">
        <v>1525</v>
      </c>
    </row>
    <row r="347" spans="2:65" s="13" customFormat="1">
      <c r="B347" s="182"/>
      <c r="D347" s="173" t="s">
        <v>173</v>
      </c>
      <c r="E347" s="183" t="s">
        <v>5</v>
      </c>
      <c r="F347" s="184" t="s">
        <v>187</v>
      </c>
      <c r="H347" s="183" t="s">
        <v>5</v>
      </c>
      <c r="L347" s="182"/>
      <c r="M347" s="185"/>
      <c r="N347" s="186"/>
      <c r="O347" s="186"/>
      <c r="P347" s="186"/>
      <c r="Q347" s="186"/>
      <c r="R347" s="186"/>
      <c r="S347" s="186"/>
      <c r="T347" s="187"/>
      <c r="AT347" s="183" t="s">
        <v>173</v>
      </c>
      <c r="AU347" s="183" t="s">
        <v>82</v>
      </c>
      <c r="AV347" s="13" t="s">
        <v>80</v>
      </c>
      <c r="AW347" s="13" t="s">
        <v>36</v>
      </c>
      <c r="AX347" s="13" t="s">
        <v>73</v>
      </c>
      <c r="AY347" s="183" t="s">
        <v>149</v>
      </c>
    </row>
    <row r="348" spans="2:65" s="13" customFormat="1">
      <c r="B348" s="182"/>
      <c r="D348" s="173" t="s">
        <v>173</v>
      </c>
      <c r="E348" s="183" t="s">
        <v>5</v>
      </c>
      <c r="F348" s="184" t="s">
        <v>188</v>
      </c>
      <c r="H348" s="183" t="s">
        <v>5</v>
      </c>
      <c r="L348" s="182"/>
      <c r="M348" s="185"/>
      <c r="N348" s="186"/>
      <c r="O348" s="186"/>
      <c r="P348" s="186"/>
      <c r="Q348" s="186"/>
      <c r="R348" s="186"/>
      <c r="S348" s="186"/>
      <c r="T348" s="187"/>
      <c r="AT348" s="183" t="s">
        <v>173</v>
      </c>
      <c r="AU348" s="183" t="s">
        <v>82</v>
      </c>
      <c r="AV348" s="13" t="s">
        <v>80</v>
      </c>
      <c r="AW348" s="13" t="s">
        <v>36</v>
      </c>
      <c r="AX348" s="13" t="s">
        <v>73</v>
      </c>
      <c r="AY348" s="183" t="s">
        <v>149</v>
      </c>
    </row>
    <row r="349" spans="2:65" s="13" customFormat="1">
      <c r="B349" s="182"/>
      <c r="D349" s="173" t="s">
        <v>173</v>
      </c>
      <c r="E349" s="183" t="s">
        <v>5</v>
      </c>
      <c r="F349" s="184" t="s">
        <v>524</v>
      </c>
      <c r="H349" s="183" t="s">
        <v>5</v>
      </c>
      <c r="L349" s="182"/>
      <c r="M349" s="185"/>
      <c r="N349" s="186"/>
      <c r="O349" s="186"/>
      <c r="P349" s="186"/>
      <c r="Q349" s="186"/>
      <c r="R349" s="186"/>
      <c r="S349" s="186"/>
      <c r="T349" s="187"/>
      <c r="AT349" s="183" t="s">
        <v>173</v>
      </c>
      <c r="AU349" s="183" t="s">
        <v>82</v>
      </c>
      <c r="AV349" s="13" t="s">
        <v>80</v>
      </c>
      <c r="AW349" s="13" t="s">
        <v>36</v>
      </c>
      <c r="AX349" s="13" t="s">
        <v>73</v>
      </c>
      <c r="AY349" s="183" t="s">
        <v>149</v>
      </c>
    </row>
    <row r="350" spans="2:65" s="12" customFormat="1">
      <c r="B350" s="172"/>
      <c r="D350" s="173" t="s">
        <v>173</v>
      </c>
      <c r="E350" s="174" t="s">
        <v>5</v>
      </c>
      <c r="F350" s="175" t="s">
        <v>1526</v>
      </c>
      <c r="H350" s="176">
        <v>15.07</v>
      </c>
      <c r="L350" s="172"/>
      <c r="M350" s="177"/>
      <c r="N350" s="178"/>
      <c r="O350" s="178"/>
      <c r="P350" s="178"/>
      <c r="Q350" s="178"/>
      <c r="R350" s="178"/>
      <c r="S350" s="178"/>
      <c r="T350" s="179"/>
      <c r="AT350" s="174" t="s">
        <v>173</v>
      </c>
      <c r="AU350" s="174" t="s">
        <v>82</v>
      </c>
      <c r="AV350" s="12" t="s">
        <v>82</v>
      </c>
      <c r="AW350" s="12" t="s">
        <v>36</v>
      </c>
      <c r="AX350" s="12" t="s">
        <v>73</v>
      </c>
      <c r="AY350" s="174" t="s">
        <v>149</v>
      </c>
    </row>
    <row r="351" spans="2:65" s="12" customFormat="1">
      <c r="B351" s="172"/>
      <c r="D351" s="173" t="s">
        <v>173</v>
      </c>
      <c r="E351" s="174" t="s">
        <v>5</v>
      </c>
      <c r="F351" s="175" t="s">
        <v>1527</v>
      </c>
      <c r="H351" s="176">
        <v>3.3</v>
      </c>
      <c r="L351" s="172"/>
      <c r="M351" s="177"/>
      <c r="N351" s="178"/>
      <c r="O351" s="178"/>
      <c r="P351" s="178"/>
      <c r="Q351" s="178"/>
      <c r="R351" s="178"/>
      <c r="S351" s="178"/>
      <c r="T351" s="179"/>
      <c r="AT351" s="174" t="s">
        <v>173</v>
      </c>
      <c r="AU351" s="174" t="s">
        <v>82</v>
      </c>
      <c r="AV351" s="12" t="s">
        <v>82</v>
      </c>
      <c r="AW351" s="12" t="s">
        <v>36</v>
      </c>
      <c r="AX351" s="12" t="s">
        <v>73</v>
      </c>
      <c r="AY351" s="174" t="s">
        <v>149</v>
      </c>
    </row>
    <row r="352" spans="2:65" s="14" customFormat="1">
      <c r="B352" s="188"/>
      <c r="D352" s="173" t="s">
        <v>173</v>
      </c>
      <c r="E352" s="189" t="s">
        <v>5</v>
      </c>
      <c r="F352" s="190" t="s">
        <v>194</v>
      </c>
      <c r="H352" s="191">
        <v>18.37</v>
      </c>
      <c r="L352" s="188"/>
      <c r="M352" s="192"/>
      <c r="N352" s="193"/>
      <c r="O352" s="193"/>
      <c r="P352" s="193"/>
      <c r="Q352" s="193"/>
      <c r="R352" s="193"/>
      <c r="S352" s="193"/>
      <c r="T352" s="194"/>
      <c r="AT352" s="189" t="s">
        <v>173</v>
      </c>
      <c r="AU352" s="189" t="s">
        <v>82</v>
      </c>
      <c r="AV352" s="14" t="s">
        <v>156</v>
      </c>
      <c r="AW352" s="14" t="s">
        <v>36</v>
      </c>
      <c r="AX352" s="14" t="s">
        <v>80</v>
      </c>
      <c r="AY352" s="189" t="s">
        <v>149</v>
      </c>
    </row>
    <row r="353" spans="2:65" s="1" customFormat="1" ht="25.5" customHeight="1">
      <c r="B353" s="160"/>
      <c r="C353" s="161" t="s">
        <v>450</v>
      </c>
      <c r="D353" s="161" t="s">
        <v>151</v>
      </c>
      <c r="E353" s="162" t="s">
        <v>528</v>
      </c>
      <c r="F353" s="163" t="s">
        <v>529</v>
      </c>
      <c r="G353" s="164" t="s">
        <v>171</v>
      </c>
      <c r="H353" s="165">
        <v>5.17</v>
      </c>
      <c r="I353" s="166"/>
      <c r="J353" s="166">
        <f>ROUND(I353*H353,2)</f>
        <v>0</v>
      </c>
      <c r="K353" s="163" t="s">
        <v>155</v>
      </c>
      <c r="L353" s="39"/>
      <c r="M353" s="167" t="s">
        <v>5</v>
      </c>
      <c r="N353" s="168" t="s">
        <v>44</v>
      </c>
      <c r="O353" s="169">
        <v>2.5999999999999999E-2</v>
      </c>
      <c r="P353" s="169">
        <f>O353*H353</f>
        <v>0.13441999999999998</v>
      </c>
      <c r="Q353" s="169">
        <v>0</v>
      </c>
      <c r="R353" s="169">
        <f>Q353*H353</f>
        <v>0</v>
      </c>
      <c r="S353" s="169">
        <v>0</v>
      </c>
      <c r="T353" s="170">
        <f>S353*H353</f>
        <v>0</v>
      </c>
      <c r="AR353" s="25" t="s">
        <v>156</v>
      </c>
      <c r="AT353" s="25" t="s">
        <v>151</v>
      </c>
      <c r="AU353" s="25" t="s">
        <v>82</v>
      </c>
      <c r="AY353" s="25" t="s">
        <v>149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25" t="s">
        <v>80</v>
      </c>
      <c r="BK353" s="171">
        <f>ROUND(I353*H353,2)</f>
        <v>0</v>
      </c>
      <c r="BL353" s="25" t="s">
        <v>156</v>
      </c>
      <c r="BM353" s="25" t="s">
        <v>1528</v>
      </c>
    </row>
    <row r="354" spans="2:65" s="13" customFormat="1">
      <c r="B354" s="182"/>
      <c r="D354" s="173" t="s">
        <v>173</v>
      </c>
      <c r="E354" s="183" t="s">
        <v>5</v>
      </c>
      <c r="F354" s="184" t="s">
        <v>187</v>
      </c>
      <c r="H354" s="183" t="s">
        <v>5</v>
      </c>
      <c r="L354" s="182"/>
      <c r="M354" s="185"/>
      <c r="N354" s="186"/>
      <c r="O354" s="186"/>
      <c r="P354" s="186"/>
      <c r="Q354" s="186"/>
      <c r="R354" s="186"/>
      <c r="S354" s="186"/>
      <c r="T354" s="187"/>
      <c r="AT354" s="183" t="s">
        <v>173</v>
      </c>
      <c r="AU354" s="183" t="s">
        <v>82</v>
      </c>
      <c r="AV354" s="13" t="s">
        <v>80</v>
      </c>
      <c r="AW354" s="13" t="s">
        <v>36</v>
      </c>
      <c r="AX354" s="13" t="s">
        <v>73</v>
      </c>
      <c r="AY354" s="183" t="s">
        <v>149</v>
      </c>
    </row>
    <row r="355" spans="2:65" s="13" customFormat="1">
      <c r="B355" s="182"/>
      <c r="D355" s="173" t="s">
        <v>173</v>
      </c>
      <c r="E355" s="183" t="s">
        <v>5</v>
      </c>
      <c r="F355" s="184" t="s">
        <v>188</v>
      </c>
      <c r="H355" s="183" t="s">
        <v>5</v>
      </c>
      <c r="L355" s="182"/>
      <c r="M355" s="185"/>
      <c r="N355" s="186"/>
      <c r="O355" s="186"/>
      <c r="P355" s="186"/>
      <c r="Q355" s="186"/>
      <c r="R355" s="186"/>
      <c r="S355" s="186"/>
      <c r="T355" s="187"/>
      <c r="AT355" s="183" t="s">
        <v>173</v>
      </c>
      <c r="AU355" s="183" t="s">
        <v>82</v>
      </c>
      <c r="AV355" s="13" t="s">
        <v>80</v>
      </c>
      <c r="AW355" s="13" t="s">
        <v>36</v>
      </c>
      <c r="AX355" s="13" t="s">
        <v>73</v>
      </c>
      <c r="AY355" s="183" t="s">
        <v>149</v>
      </c>
    </row>
    <row r="356" spans="2:65" s="13" customFormat="1">
      <c r="B356" s="182"/>
      <c r="D356" s="173" t="s">
        <v>173</v>
      </c>
      <c r="E356" s="183" t="s">
        <v>5</v>
      </c>
      <c r="F356" s="184" t="s">
        <v>524</v>
      </c>
      <c r="H356" s="183" t="s">
        <v>5</v>
      </c>
      <c r="L356" s="182"/>
      <c r="M356" s="185"/>
      <c r="N356" s="186"/>
      <c r="O356" s="186"/>
      <c r="P356" s="186"/>
      <c r="Q356" s="186"/>
      <c r="R356" s="186"/>
      <c r="S356" s="186"/>
      <c r="T356" s="187"/>
      <c r="AT356" s="183" t="s">
        <v>173</v>
      </c>
      <c r="AU356" s="183" t="s">
        <v>82</v>
      </c>
      <c r="AV356" s="13" t="s">
        <v>80</v>
      </c>
      <c r="AW356" s="13" t="s">
        <v>36</v>
      </c>
      <c r="AX356" s="13" t="s">
        <v>73</v>
      </c>
      <c r="AY356" s="183" t="s">
        <v>149</v>
      </c>
    </row>
    <row r="357" spans="2:65" s="12" customFormat="1">
      <c r="B357" s="172"/>
      <c r="D357" s="173" t="s">
        <v>173</v>
      </c>
      <c r="E357" s="174" t="s">
        <v>5</v>
      </c>
      <c r="F357" s="175" t="s">
        <v>1529</v>
      </c>
      <c r="H357" s="176">
        <v>1.87</v>
      </c>
      <c r="L357" s="172"/>
      <c r="M357" s="177"/>
      <c r="N357" s="178"/>
      <c r="O357" s="178"/>
      <c r="P357" s="178"/>
      <c r="Q357" s="178"/>
      <c r="R357" s="178"/>
      <c r="S357" s="178"/>
      <c r="T357" s="179"/>
      <c r="AT357" s="174" t="s">
        <v>173</v>
      </c>
      <c r="AU357" s="174" t="s">
        <v>82</v>
      </c>
      <c r="AV357" s="12" t="s">
        <v>82</v>
      </c>
      <c r="AW357" s="12" t="s">
        <v>36</v>
      </c>
      <c r="AX357" s="12" t="s">
        <v>73</v>
      </c>
      <c r="AY357" s="174" t="s">
        <v>149</v>
      </c>
    </row>
    <row r="358" spans="2:65" s="12" customFormat="1">
      <c r="B358" s="172"/>
      <c r="D358" s="173" t="s">
        <v>173</v>
      </c>
      <c r="E358" s="174" t="s">
        <v>5</v>
      </c>
      <c r="F358" s="175" t="s">
        <v>1527</v>
      </c>
      <c r="H358" s="176">
        <v>3.3</v>
      </c>
      <c r="L358" s="172"/>
      <c r="M358" s="177"/>
      <c r="N358" s="178"/>
      <c r="O358" s="178"/>
      <c r="P358" s="178"/>
      <c r="Q358" s="178"/>
      <c r="R358" s="178"/>
      <c r="S358" s="178"/>
      <c r="T358" s="179"/>
      <c r="AT358" s="174" t="s">
        <v>173</v>
      </c>
      <c r="AU358" s="174" t="s">
        <v>82</v>
      </c>
      <c r="AV358" s="12" t="s">
        <v>82</v>
      </c>
      <c r="AW358" s="12" t="s">
        <v>36</v>
      </c>
      <c r="AX358" s="12" t="s">
        <v>73</v>
      </c>
      <c r="AY358" s="174" t="s">
        <v>149</v>
      </c>
    </row>
    <row r="359" spans="2:65" s="14" customFormat="1">
      <c r="B359" s="188"/>
      <c r="D359" s="173" t="s">
        <v>173</v>
      </c>
      <c r="E359" s="189" t="s">
        <v>5</v>
      </c>
      <c r="F359" s="190" t="s">
        <v>194</v>
      </c>
      <c r="H359" s="191">
        <v>5.17</v>
      </c>
      <c r="L359" s="188"/>
      <c r="M359" s="192"/>
      <c r="N359" s="193"/>
      <c r="O359" s="193"/>
      <c r="P359" s="193"/>
      <c r="Q359" s="193"/>
      <c r="R359" s="193"/>
      <c r="S359" s="193"/>
      <c r="T359" s="194"/>
      <c r="AT359" s="189" t="s">
        <v>173</v>
      </c>
      <c r="AU359" s="189" t="s">
        <v>82</v>
      </c>
      <c r="AV359" s="14" t="s">
        <v>156</v>
      </c>
      <c r="AW359" s="14" t="s">
        <v>36</v>
      </c>
      <c r="AX359" s="14" t="s">
        <v>80</v>
      </c>
      <c r="AY359" s="189" t="s">
        <v>149</v>
      </c>
    </row>
    <row r="360" spans="2:65" s="1" customFormat="1" ht="25.5" customHeight="1">
      <c r="B360" s="160"/>
      <c r="C360" s="161" t="s">
        <v>457</v>
      </c>
      <c r="D360" s="161" t="s">
        <v>151</v>
      </c>
      <c r="E360" s="162" t="s">
        <v>534</v>
      </c>
      <c r="F360" s="163" t="s">
        <v>535</v>
      </c>
      <c r="G360" s="164" t="s">
        <v>171</v>
      </c>
      <c r="H360" s="165">
        <v>20.239999999999998</v>
      </c>
      <c r="I360" s="166"/>
      <c r="J360" s="166">
        <f>ROUND(I360*H360,2)</f>
        <v>0</v>
      </c>
      <c r="K360" s="163" t="s">
        <v>155</v>
      </c>
      <c r="L360" s="39"/>
      <c r="M360" s="167" t="s">
        <v>5</v>
      </c>
      <c r="N360" s="168" t="s">
        <v>44</v>
      </c>
      <c r="O360" s="169">
        <v>2.9000000000000001E-2</v>
      </c>
      <c r="P360" s="169">
        <f>O360*H360</f>
        <v>0.58696000000000004</v>
      </c>
      <c r="Q360" s="169">
        <v>0</v>
      </c>
      <c r="R360" s="169">
        <f>Q360*H360</f>
        <v>0</v>
      </c>
      <c r="S360" s="169">
        <v>0</v>
      </c>
      <c r="T360" s="170">
        <f>S360*H360</f>
        <v>0</v>
      </c>
      <c r="AR360" s="25" t="s">
        <v>156</v>
      </c>
      <c r="AT360" s="25" t="s">
        <v>151</v>
      </c>
      <c r="AU360" s="25" t="s">
        <v>82</v>
      </c>
      <c r="AY360" s="25" t="s">
        <v>149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25" t="s">
        <v>80</v>
      </c>
      <c r="BK360" s="171">
        <f>ROUND(I360*H360,2)</f>
        <v>0</v>
      </c>
      <c r="BL360" s="25" t="s">
        <v>156</v>
      </c>
      <c r="BM360" s="25" t="s">
        <v>1530</v>
      </c>
    </row>
    <row r="361" spans="2:65" s="13" customFormat="1">
      <c r="B361" s="182"/>
      <c r="D361" s="173" t="s">
        <v>173</v>
      </c>
      <c r="E361" s="183" t="s">
        <v>5</v>
      </c>
      <c r="F361" s="184" t="s">
        <v>187</v>
      </c>
      <c r="H361" s="183" t="s">
        <v>5</v>
      </c>
      <c r="L361" s="182"/>
      <c r="M361" s="185"/>
      <c r="N361" s="186"/>
      <c r="O361" s="186"/>
      <c r="P361" s="186"/>
      <c r="Q361" s="186"/>
      <c r="R361" s="186"/>
      <c r="S361" s="186"/>
      <c r="T361" s="187"/>
      <c r="AT361" s="183" t="s">
        <v>173</v>
      </c>
      <c r="AU361" s="183" t="s">
        <v>82</v>
      </c>
      <c r="AV361" s="13" t="s">
        <v>80</v>
      </c>
      <c r="AW361" s="13" t="s">
        <v>36</v>
      </c>
      <c r="AX361" s="13" t="s">
        <v>73</v>
      </c>
      <c r="AY361" s="183" t="s">
        <v>149</v>
      </c>
    </row>
    <row r="362" spans="2:65" s="13" customFormat="1">
      <c r="B362" s="182"/>
      <c r="D362" s="173" t="s">
        <v>173</v>
      </c>
      <c r="E362" s="183" t="s">
        <v>5</v>
      </c>
      <c r="F362" s="184" t="s">
        <v>188</v>
      </c>
      <c r="H362" s="183" t="s">
        <v>5</v>
      </c>
      <c r="L362" s="182"/>
      <c r="M362" s="185"/>
      <c r="N362" s="186"/>
      <c r="O362" s="186"/>
      <c r="P362" s="186"/>
      <c r="Q362" s="186"/>
      <c r="R362" s="186"/>
      <c r="S362" s="186"/>
      <c r="T362" s="187"/>
      <c r="AT362" s="183" t="s">
        <v>173</v>
      </c>
      <c r="AU362" s="183" t="s">
        <v>82</v>
      </c>
      <c r="AV362" s="13" t="s">
        <v>80</v>
      </c>
      <c r="AW362" s="13" t="s">
        <v>36</v>
      </c>
      <c r="AX362" s="13" t="s">
        <v>73</v>
      </c>
      <c r="AY362" s="183" t="s">
        <v>149</v>
      </c>
    </row>
    <row r="363" spans="2:65" s="13" customFormat="1">
      <c r="B363" s="182"/>
      <c r="D363" s="173" t="s">
        <v>173</v>
      </c>
      <c r="E363" s="183" t="s">
        <v>5</v>
      </c>
      <c r="F363" s="184" t="s">
        <v>200</v>
      </c>
      <c r="H363" s="183" t="s">
        <v>5</v>
      </c>
      <c r="L363" s="182"/>
      <c r="M363" s="185"/>
      <c r="N363" s="186"/>
      <c r="O363" s="186"/>
      <c r="P363" s="186"/>
      <c r="Q363" s="186"/>
      <c r="R363" s="186"/>
      <c r="S363" s="186"/>
      <c r="T363" s="187"/>
      <c r="AT363" s="183" t="s">
        <v>173</v>
      </c>
      <c r="AU363" s="183" t="s">
        <v>82</v>
      </c>
      <c r="AV363" s="13" t="s">
        <v>80</v>
      </c>
      <c r="AW363" s="13" t="s">
        <v>36</v>
      </c>
      <c r="AX363" s="13" t="s">
        <v>73</v>
      </c>
      <c r="AY363" s="183" t="s">
        <v>149</v>
      </c>
    </row>
    <row r="364" spans="2:65" s="12" customFormat="1">
      <c r="B364" s="172"/>
      <c r="D364" s="173" t="s">
        <v>173</v>
      </c>
      <c r="E364" s="174" t="s">
        <v>5</v>
      </c>
      <c r="F364" s="175" t="s">
        <v>1405</v>
      </c>
      <c r="H364" s="176">
        <v>1.87</v>
      </c>
      <c r="L364" s="172"/>
      <c r="M364" s="177"/>
      <c r="N364" s="178"/>
      <c r="O364" s="178"/>
      <c r="P364" s="178"/>
      <c r="Q364" s="178"/>
      <c r="R364" s="178"/>
      <c r="S364" s="178"/>
      <c r="T364" s="179"/>
      <c r="AT364" s="174" t="s">
        <v>173</v>
      </c>
      <c r="AU364" s="174" t="s">
        <v>82</v>
      </c>
      <c r="AV364" s="12" t="s">
        <v>82</v>
      </c>
      <c r="AW364" s="12" t="s">
        <v>36</v>
      </c>
      <c r="AX364" s="12" t="s">
        <v>73</v>
      </c>
      <c r="AY364" s="174" t="s">
        <v>149</v>
      </c>
    </row>
    <row r="365" spans="2:65" s="13" customFormat="1">
      <c r="B365" s="182"/>
      <c r="D365" s="173" t="s">
        <v>173</v>
      </c>
      <c r="E365" s="183" t="s">
        <v>5</v>
      </c>
      <c r="F365" s="184" t="s">
        <v>524</v>
      </c>
      <c r="H365" s="183" t="s">
        <v>5</v>
      </c>
      <c r="L365" s="182"/>
      <c r="M365" s="185"/>
      <c r="N365" s="186"/>
      <c r="O365" s="186"/>
      <c r="P365" s="186"/>
      <c r="Q365" s="186"/>
      <c r="R365" s="186"/>
      <c r="S365" s="186"/>
      <c r="T365" s="187"/>
      <c r="AT365" s="183" t="s">
        <v>173</v>
      </c>
      <c r="AU365" s="183" t="s">
        <v>82</v>
      </c>
      <c r="AV365" s="13" t="s">
        <v>80</v>
      </c>
      <c r="AW365" s="13" t="s">
        <v>36</v>
      </c>
      <c r="AX365" s="13" t="s">
        <v>73</v>
      </c>
      <c r="AY365" s="183" t="s">
        <v>149</v>
      </c>
    </row>
    <row r="366" spans="2:65" s="12" customFormat="1">
      <c r="B366" s="172"/>
      <c r="D366" s="173" t="s">
        <v>173</v>
      </c>
      <c r="E366" s="174" t="s">
        <v>5</v>
      </c>
      <c r="F366" s="175" t="s">
        <v>1526</v>
      </c>
      <c r="H366" s="176">
        <v>15.07</v>
      </c>
      <c r="L366" s="172"/>
      <c r="M366" s="177"/>
      <c r="N366" s="178"/>
      <c r="O366" s="178"/>
      <c r="P366" s="178"/>
      <c r="Q366" s="178"/>
      <c r="R366" s="178"/>
      <c r="S366" s="178"/>
      <c r="T366" s="179"/>
      <c r="AT366" s="174" t="s">
        <v>173</v>
      </c>
      <c r="AU366" s="174" t="s">
        <v>82</v>
      </c>
      <c r="AV366" s="12" t="s">
        <v>82</v>
      </c>
      <c r="AW366" s="12" t="s">
        <v>36</v>
      </c>
      <c r="AX366" s="12" t="s">
        <v>73</v>
      </c>
      <c r="AY366" s="174" t="s">
        <v>149</v>
      </c>
    </row>
    <row r="367" spans="2:65" s="12" customFormat="1">
      <c r="B367" s="172"/>
      <c r="D367" s="173" t="s">
        <v>173</v>
      </c>
      <c r="E367" s="174" t="s">
        <v>5</v>
      </c>
      <c r="F367" s="175" t="s">
        <v>1527</v>
      </c>
      <c r="H367" s="176">
        <v>3.3</v>
      </c>
      <c r="L367" s="172"/>
      <c r="M367" s="177"/>
      <c r="N367" s="178"/>
      <c r="O367" s="178"/>
      <c r="P367" s="178"/>
      <c r="Q367" s="178"/>
      <c r="R367" s="178"/>
      <c r="S367" s="178"/>
      <c r="T367" s="179"/>
      <c r="AT367" s="174" t="s">
        <v>173</v>
      </c>
      <c r="AU367" s="174" t="s">
        <v>82</v>
      </c>
      <c r="AV367" s="12" t="s">
        <v>82</v>
      </c>
      <c r="AW367" s="12" t="s">
        <v>36</v>
      </c>
      <c r="AX367" s="12" t="s">
        <v>73</v>
      </c>
      <c r="AY367" s="174" t="s">
        <v>149</v>
      </c>
    </row>
    <row r="368" spans="2:65" s="14" customFormat="1">
      <c r="B368" s="188"/>
      <c r="D368" s="173" t="s">
        <v>173</v>
      </c>
      <c r="E368" s="189" t="s">
        <v>5</v>
      </c>
      <c r="F368" s="190" t="s">
        <v>194</v>
      </c>
      <c r="H368" s="191">
        <v>20.239999999999998</v>
      </c>
      <c r="L368" s="188"/>
      <c r="M368" s="192"/>
      <c r="N368" s="193"/>
      <c r="O368" s="193"/>
      <c r="P368" s="193"/>
      <c r="Q368" s="193"/>
      <c r="R368" s="193"/>
      <c r="S368" s="193"/>
      <c r="T368" s="194"/>
      <c r="AT368" s="189" t="s">
        <v>173</v>
      </c>
      <c r="AU368" s="189" t="s">
        <v>82</v>
      </c>
      <c r="AV368" s="14" t="s">
        <v>156</v>
      </c>
      <c r="AW368" s="14" t="s">
        <v>36</v>
      </c>
      <c r="AX368" s="14" t="s">
        <v>80</v>
      </c>
      <c r="AY368" s="189" t="s">
        <v>149</v>
      </c>
    </row>
    <row r="369" spans="2:65" s="1" customFormat="1" ht="25.5" customHeight="1">
      <c r="B369" s="160"/>
      <c r="C369" s="161" t="s">
        <v>464</v>
      </c>
      <c r="D369" s="161" t="s">
        <v>151</v>
      </c>
      <c r="E369" s="162" t="s">
        <v>538</v>
      </c>
      <c r="F369" s="163" t="s">
        <v>539</v>
      </c>
      <c r="G369" s="164" t="s">
        <v>171</v>
      </c>
      <c r="H369" s="165">
        <v>1.87</v>
      </c>
      <c r="I369" s="166"/>
      <c r="J369" s="166">
        <f>ROUND(I369*H369,2)</f>
        <v>0</v>
      </c>
      <c r="K369" s="163" t="s">
        <v>5</v>
      </c>
      <c r="L369" s="39"/>
      <c r="M369" s="167" t="s">
        <v>5</v>
      </c>
      <c r="N369" s="168" t="s">
        <v>44</v>
      </c>
      <c r="O369" s="169">
        <v>3.2000000000000001E-2</v>
      </c>
      <c r="P369" s="169">
        <f>O369*H369</f>
        <v>5.9840000000000004E-2</v>
      </c>
      <c r="Q369" s="169">
        <v>0</v>
      </c>
      <c r="R369" s="169">
        <f>Q369*H369</f>
        <v>0</v>
      </c>
      <c r="S369" s="169">
        <v>0</v>
      </c>
      <c r="T369" s="170">
        <f>S369*H369</f>
        <v>0</v>
      </c>
      <c r="AR369" s="25" t="s">
        <v>156</v>
      </c>
      <c r="AT369" s="25" t="s">
        <v>151</v>
      </c>
      <c r="AU369" s="25" t="s">
        <v>82</v>
      </c>
      <c r="AY369" s="25" t="s">
        <v>149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25" t="s">
        <v>80</v>
      </c>
      <c r="BK369" s="171">
        <f>ROUND(I369*H369,2)</f>
        <v>0</v>
      </c>
      <c r="BL369" s="25" t="s">
        <v>156</v>
      </c>
      <c r="BM369" s="25" t="s">
        <v>1531</v>
      </c>
    </row>
    <row r="370" spans="2:65" s="13" customFormat="1">
      <c r="B370" s="182"/>
      <c r="D370" s="173" t="s">
        <v>173</v>
      </c>
      <c r="E370" s="183" t="s">
        <v>5</v>
      </c>
      <c r="F370" s="184" t="s">
        <v>187</v>
      </c>
      <c r="H370" s="183" t="s">
        <v>5</v>
      </c>
      <c r="L370" s="182"/>
      <c r="M370" s="185"/>
      <c r="N370" s="186"/>
      <c r="O370" s="186"/>
      <c r="P370" s="186"/>
      <c r="Q370" s="186"/>
      <c r="R370" s="186"/>
      <c r="S370" s="186"/>
      <c r="T370" s="187"/>
      <c r="AT370" s="183" t="s">
        <v>173</v>
      </c>
      <c r="AU370" s="183" t="s">
        <v>82</v>
      </c>
      <c r="AV370" s="13" t="s">
        <v>80</v>
      </c>
      <c r="AW370" s="13" t="s">
        <v>36</v>
      </c>
      <c r="AX370" s="13" t="s">
        <v>73</v>
      </c>
      <c r="AY370" s="183" t="s">
        <v>149</v>
      </c>
    </row>
    <row r="371" spans="2:65" s="13" customFormat="1">
      <c r="B371" s="182"/>
      <c r="D371" s="173" t="s">
        <v>173</v>
      </c>
      <c r="E371" s="183" t="s">
        <v>5</v>
      </c>
      <c r="F371" s="184" t="s">
        <v>188</v>
      </c>
      <c r="H371" s="183" t="s">
        <v>5</v>
      </c>
      <c r="L371" s="182"/>
      <c r="M371" s="185"/>
      <c r="N371" s="186"/>
      <c r="O371" s="186"/>
      <c r="P371" s="186"/>
      <c r="Q371" s="186"/>
      <c r="R371" s="186"/>
      <c r="S371" s="186"/>
      <c r="T371" s="187"/>
      <c r="AT371" s="183" t="s">
        <v>173</v>
      </c>
      <c r="AU371" s="183" t="s">
        <v>82</v>
      </c>
      <c r="AV371" s="13" t="s">
        <v>80</v>
      </c>
      <c r="AW371" s="13" t="s">
        <v>36</v>
      </c>
      <c r="AX371" s="13" t="s">
        <v>73</v>
      </c>
      <c r="AY371" s="183" t="s">
        <v>149</v>
      </c>
    </row>
    <row r="372" spans="2:65" s="13" customFormat="1">
      <c r="B372" s="182"/>
      <c r="D372" s="173" t="s">
        <v>173</v>
      </c>
      <c r="E372" s="183" t="s">
        <v>5</v>
      </c>
      <c r="F372" s="184" t="s">
        <v>541</v>
      </c>
      <c r="H372" s="183" t="s">
        <v>5</v>
      </c>
      <c r="L372" s="182"/>
      <c r="M372" s="185"/>
      <c r="N372" s="186"/>
      <c r="O372" s="186"/>
      <c r="P372" s="186"/>
      <c r="Q372" s="186"/>
      <c r="R372" s="186"/>
      <c r="S372" s="186"/>
      <c r="T372" s="187"/>
      <c r="AT372" s="183" t="s">
        <v>173</v>
      </c>
      <c r="AU372" s="183" t="s">
        <v>82</v>
      </c>
      <c r="AV372" s="13" t="s">
        <v>80</v>
      </c>
      <c r="AW372" s="13" t="s">
        <v>36</v>
      </c>
      <c r="AX372" s="13" t="s">
        <v>73</v>
      </c>
      <c r="AY372" s="183" t="s">
        <v>149</v>
      </c>
    </row>
    <row r="373" spans="2:65" s="13" customFormat="1">
      <c r="B373" s="182"/>
      <c r="D373" s="173" t="s">
        <v>173</v>
      </c>
      <c r="E373" s="183" t="s">
        <v>5</v>
      </c>
      <c r="F373" s="184" t="s">
        <v>542</v>
      </c>
      <c r="H373" s="183" t="s">
        <v>5</v>
      </c>
      <c r="L373" s="182"/>
      <c r="M373" s="185"/>
      <c r="N373" s="186"/>
      <c r="O373" s="186"/>
      <c r="P373" s="186"/>
      <c r="Q373" s="186"/>
      <c r="R373" s="186"/>
      <c r="S373" s="186"/>
      <c r="T373" s="187"/>
      <c r="AT373" s="183" t="s">
        <v>173</v>
      </c>
      <c r="AU373" s="183" t="s">
        <v>82</v>
      </c>
      <c r="AV373" s="13" t="s">
        <v>80</v>
      </c>
      <c r="AW373" s="13" t="s">
        <v>36</v>
      </c>
      <c r="AX373" s="13" t="s">
        <v>73</v>
      </c>
      <c r="AY373" s="183" t="s">
        <v>149</v>
      </c>
    </row>
    <row r="374" spans="2:65" s="13" customFormat="1">
      <c r="B374" s="182"/>
      <c r="D374" s="173" t="s">
        <v>173</v>
      </c>
      <c r="E374" s="183" t="s">
        <v>5</v>
      </c>
      <c r="F374" s="184" t="s">
        <v>543</v>
      </c>
      <c r="H374" s="183" t="s">
        <v>5</v>
      </c>
      <c r="L374" s="182"/>
      <c r="M374" s="185"/>
      <c r="N374" s="186"/>
      <c r="O374" s="186"/>
      <c r="P374" s="186"/>
      <c r="Q374" s="186"/>
      <c r="R374" s="186"/>
      <c r="S374" s="186"/>
      <c r="T374" s="187"/>
      <c r="AT374" s="183" t="s">
        <v>173</v>
      </c>
      <c r="AU374" s="183" t="s">
        <v>82</v>
      </c>
      <c r="AV374" s="13" t="s">
        <v>80</v>
      </c>
      <c r="AW374" s="13" t="s">
        <v>36</v>
      </c>
      <c r="AX374" s="13" t="s">
        <v>73</v>
      </c>
      <c r="AY374" s="183" t="s">
        <v>149</v>
      </c>
    </row>
    <row r="375" spans="2:65" s="13" customFormat="1">
      <c r="B375" s="182"/>
      <c r="D375" s="173" t="s">
        <v>173</v>
      </c>
      <c r="E375" s="183" t="s">
        <v>5</v>
      </c>
      <c r="F375" s="184" t="s">
        <v>200</v>
      </c>
      <c r="H375" s="183" t="s">
        <v>5</v>
      </c>
      <c r="L375" s="182"/>
      <c r="M375" s="185"/>
      <c r="N375" s="186"/>
      <c r="O375" s="186"/>
      <c r="P375" s="186"/>
      <c r="Q375" s="186"/>
      <c r="R375" s="186"/>
      <c r="S375" s="186"/>
      <c r="T375" s="187"/>
      <c r="AT375" s="183" t="s">
        <v>173</v>
      </c>
      <c r="AU375" s="183" t="s">
        <v>82</v>
      </c>
      <c r="AV375" s="13" t="s">
        <v>80</v>
      </c>
      <c r="AW375" s="13" t="s">
        <v>36</v>
      </c>
      <c r="AX375" s="13" t="s">
        <v>73</v>
      </c>
      <c r="AY375" s="183" t="s">
        <v>149</v>
      </c>
    </row>
    <row r="376" spans="2:65" s="12" customFormat="1">
      <c r="B376" s="172"/>
      <c r="D376" s="173" t="s">
        <v>173</v>
      </c>
      <c r="E376" s="174" t="s">
        <v>5</v>
      </c>
      <c r="F376" s="175" t="s">
        <v>1405</v>
      </c>
      <c r="H376" s="176">
        <v>1.87</v>
      </c>
      <c r="L376" s="172"/>
      <c r="M376" s="177"/>
      <c r="N376" s="178"/>
      <c r="O376" s="178"/>
      <c r="P376" s="178"/>
      <c r="Q376" s="178"/>
      <c r="R376" s="178"/>
      <c r="S376" s="178"/>
      <c r="T376" s="179"/>
      <c r="AT376" s="174" t="s">
        <v>173</v>
      </c>
      <c r="AU376" s="174" t="s">
        <v>82</v>
      </c>
      <c r="AV376" s="12" t="s">
        <v>82</v>
      </c>
      <c r="AW376" s="12" t="s">
        <v>36</v>
      </c>
      <c r="AX376" s="12" t="s">
        <v>80</v>
      </c>
      <c r="AY376" s="174" t="s">
        <v>149</v>
      </c>
    </row>
    <row r="377" spans="2:65" s="1" customFormat="1" ht="38.25" customHeight="1">
      <c r="B377" s="160"/>
      <c r="C377" s="161" t="s">
        <v>471</v>
      </c>
      <c r="D377" s="161" t="s">
        <v>151</v>
      </c>
      <c r="E377" s="162" t="s">
        <v>545</v>
      </c>
      <c r="F377" s="163" t="s">
        <v>546</v>
      </c>
      <c r="G377" s="164" t="s">
        <v>171</v>
      </c>
      <c r="H377" s="165">
        <v>1.87</v>
      </c>
      <c r="I377" s="166"/>
      <c r="J377" s="166">
        <f>ROUND(I377*H377,2)</f>
        <v>0</v>
      </c>
      <c r="K377" s="163" t="s">
        <v>155</v>
      </c>
      <c r="L377" s="39"/>
      <c r="M377" s="167" t="s">
        <v>5</v>
      </c>
      <c r="N377" s="168" t="s">
        <v>44</v>
      </c>
      <c r="O377" s="169">
        <v>6.4000000000000001E-2</v>
      </c>
      <c r="P377" s="169">
        <f>O377*H377</f>
        <v>0.11968000000000001</v>
      </c>
      <c r="Q377" s="169">
        <v>0</v>
      </c>
      <c r="R377" s="169">
        <f>Q377*H377</f>
        <v>0</v>
      </c>
      <c r="S377" s="169">
        <v>0</v>
      </c>
      <c r="T377" s="170">
        <f>S377*H377</f>
        <v>0</v>
      </c>
      <c r="AR377" s="25" t="s">
        <v>156</v>
      </c>
      <c r="AT377" s="25" t="s">
        <v>151</v>
      </c>
      <c r="AU377" s="25" t="s">
        <v>82</v>
      </c>
      <c r="AY377" s="25" t="s">
        <v>149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25" t="s">
        <v>80</v>
      </c>
      <c r="BK377" s="171">
        <f>ROUND(I377*H377,2)</f>
        <v>0</v>
      </c>
      <c r="BL377" s="25" t="s">
        <v>156</v>
      </c>
      <c r="BM377" s="25" t="s">
        <v>1532</v>
      </c>
    </row>
    <row r="378" spans="2:65" s="13" customFormat="1">
      <c r="B378" s="182"/>
      <c r="D378" s="173" t="s">
        <v>173</v>
      </c>
      <c r="E378" s="183" t="s">
        <v>5</v>
      </c>
      <c r="F378" s="184" t="s">
        <v>187</v>
      </c>
      <c r="H378" s="183" t="s">
        <v>5</v>
      </c>
      <c r="L378" s="182"/>
      <c r="M378" s="185"/>
      <c r="N378" s="186"/>
      <c r="O378" s="186"/>
      <c r="P378" s="186"/>
      <c r="Q378" s="186"/>
      <c r="R378" s="186"/>
      <c r="S378" s="186"/>
      <c r="T378" s="187"/>
      <c r="AT378" s="183" t="s">
        <v>173</v>
      </c>
      <c r="AU378" s="183" t="s">
        <v>82</v>
      </c>
      <c r="AV378" s="13" t="s">
        <v>80</v>
      </c>
      <c r="AW378" s="13" t="s">
        <v>36</v>
      </c>
      <c r="AX378" s="13" t="s">
        <v>73</v>
      </c>
      <c r="AY378" s="183" t="s">
        <v>149</v>
      </c>
    </row>
    <row r="379" spans="2:65" s="13" customFormat="1">
      <c r="B379" s="182"/>
      <c r="D379" s="173" t="s">
        <v>173</v>
      </c>
      <c r="E379" s="183" t="s">
        <v>5</v>
      </c>
      <c r="F379" s="184" t="s">
        <v>188</v>
      </c>
      <c r="H379" s="183" t="s">
        <v>5</v>
      </c>
      <c r="L379" s="182"/>
      <c r="M379" s="185"/>
      <c r="N379" s="186"/>
      <c r="O379" s="186"/>
      <c r="P379" s="186"/>
      <c r="Q379" s="186"/>
      <c r="R379" s="186"/>
      <c r="S379" s="186"/>
      <c r="T379" s="187"/>
      <c r="AT379" s="183" t="s">
        <v>173</v>
      </c>
      <c r="AU379" s="183" t="s">
        <v>82</v>
      </c>
      <c r="AV379" s="13" t="s">
        <v>80</v>
      </c>
      <c r="AW379" s="13" t="s">
        <v>36</v>
      </c>
      <c r="AX379" s="13" t="s">
        <v>73</v>
      </c>
      <c r="AY379" s="183" t="s">
        <v>149</v>
      </c>
    </row>
    <row r="380" spans="2:65" s="13" customFormat="1">
      <c r="B380" s="182"/>
      <c r="D380" s="173" t="s">
        <v>173</v>
      </c>
      <c r="E380" s="183" t="s">
        <v>5</v>
      </c>
      <c r="F380" s="184" t="s">
        <v>200</v>
      </c>
      <c r="H380" s="183" t="s">
        <v>5</v>
      </c>
      <c r="L380" s="182"/>
      <c r="M380" s="185"/>
      <c r="N380" s="186"/>
      <c r="O380" s="186"/>
      <c r="P380" s="186"/>
      <c r="Q380" s="186"/>
      <c r="R380" s="186"/>
      <c r="S380" s="186"/>
      <c r="T380" s="187"/>
      <c r="AT380" s="183" t="s">
        <v>173</v>
      </c>
      <c r="AU380" s="183" t="s">
        <v>82</v>
      </c>
      <c r="AV380" s="13" t="s">
        <v>80</v>
      </c>
      <c r="AW380" s="13" t="s">
        <v>36</v>
      </c>
      <c r="AX380" s="13" t="s">
        <v>73</v>
      </c>
      <c r="AY380" s="183" t="s">
        <v>149</v>
      </c>
    </row>
    <row r="381" spans="2:65" s="12" customFormat="1">
      <c r="B381" s="172"/>
      <c r="D381" s="173" t="s">
        <v>173</v>
      </c>
      <c r="E381" s="174" t="s">
        <v>5</v>
      </c>
      <c r="F381" s="175" t="s">
        <v>1405</v>
      </c>
      <c r="H381" s="176">
        <v>1.87</v>
      </c>
      <c r="L381" s="172"/>
      <c r="M381" s="177"/>
      <c r="N381" s="178"/>
      <c r="O381" s="178"/>
      <c r="P381" s="178"/>
      <c r="Q381" s="178"/>
      <c r="R381" s="178"/>
      <c r="S381" s="178"/>
      <c r="T381" s="179"/>
      <c r="AT381" s="174" t="s">
        <v>173</v>
      </c>
      <c r="AU381" s="174" t="s">
        <v>82</v>
      </c>
      <c r="AV381" s="12" t="s">
        <v>82</v>
      </c>
      <c r="AW381" s="12" t="s">
        <v>36</v>
      </c>
      <c r="AX381" s="12" t="s">
        <v>80</v>
      </c>
      <c r="AY381" s="174" t="s">
        <v>149</v>
      </c>
    </row>
    <row r="382" spans="2:65" s="1" customFormat="1" ht="25.5" customHeight="1">
      <c r="B382" s="160"/>
      <c r="C382" s="161" t="s">
        <v>476</v>
      </c>
      <c r="D382" s="161" t="s">
        <v>151</v>
      </c>
      <c r="E382" s="162" t="s">
        <v>549</v>
      </c>
      <c r="F382" s="163" t="s">
        <v>550</v>
      </c>
      <c r="G382" s="164" t="s">
        <v>171</v>
      </c>
      <c r="H382" s="165">
        <v>1.87</v>
      </c>
      <c r="I382" s="166"/>
      <c r="J382" s="166">
        <f>ROUND(I382*H382,2)</f>
        <v>0</v>
      </c>
      <c r="K382" s="163" t="s">
        <v>155</v>
      </c>
      <c r="L382" s="39"/>
      <c r="M382" s="167" t="s">
        <v>5</v>
      </c>
      <c r="N382" s="168" t="s">
        <v>44</v>
      </c>
      <c r="O382" s="169">
        <v>2.7E-2</v>
      </c>
      <c r="P382" s="169">
        <f>O382*H382</f>
        <v>5.049E-2</v>
      </c>
      <c r="Q382" s="169">
        <v>0</v>
      </c>
      <c r="R382" s="169">
        <f>Q382*H382</f>
        <v>0</v>
      </c>
      <c r="S382" s="169">
        <v>0</v>
      </c>
      <c r="T382" s="170">
        <f>S382*H382</f>
        <v>0</v>
      </c>
      <c r="AR382" s="25" t="s">
        <v>156</v>
      </c>
      <c r="AT382" s="25" t="s">
        <v>151</v>
      </c>
      <c r="AU382" s="25" t="s">
        <v>82</v>
      </c>
      <c r="AY382" s="25" t="s">
        <v>149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25" t="s">
        <v>80</v>
      </c>
      <c r="BK382" s="171">
        <f>ROUND(I382*H382,2)</f>
        <v>0</v>
      </c>
      <c r="BL382" s="25" t="s">
        <v>156</v>
      </c>
      <c r="BM382" s="25" t="s">
        <v>1533</v>
      </c>
    </row>
    <row r="383" spans="2:65" s="13" customFormat="1">
      <c r="B383" s="182"/>
      <c r="D383" s="173" t="s">
        <v>173</v>
      </c>
      <c r="E383" s="183" t="s">
        <v>5</v>
      </c>
      <c r="F383" s="184" t="s">
        <v>187</v>
      </c>
      <c r="H383" s="183" t="s">
        <v>5</v>
      </c>
      <c r="L383" s="182"/>
      <c r="M383" s="185"/>
      <c r="N383" s="186"/>
      <c r="O383" s="186"/>
      <c r="P383" s="186"/>
      <c r="Q383" s="186"/>
      <c r="R383" s="186"/>
      <c r="S383" s="186"/>
      <c r="T383" s="187"/>
      <c r="AT383" s="183" t="s">
        <v>173</v>
      </c>
      <c r="AU383" s="183" t="s">
        <v>82</v>
      </c>
      <c r="AV383" s="13" t="s">
        <v>80</v>
      </c>
      <c r="AW383" s="13" t="s">
        <v>36</v>
      </c>
      <c r="AX383" s="13" t="s">
        <v>73</v>
      </c>
      <c r="AY383" s="183" t="s">
        <v>149</v>
      </c>
    </row>
    <row r="384" spans="2:65" s="13" customFormat="1">
      <c r="B384" s="182"/>
      <c r="D384" s="173" t="s">
        <v>173</v>
      </c>
      <c r="E384" s="183" t="s">
        <v>5</v>
      </c>
      <c r="F384" s="184" t="s">
        <v>188</v>
      </c>
      <c r="H384" s="183" t="s">
        <v>5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173</v>
      </c>
      <c r="AU384" s="183" t="s">
        <v>82</v>
      </c>
      <c r="AV384" s="13" t="s">
        <v>80</v>
      </c>
      <c r="AW384" s="13" t="s">
        <v>36</v>
      </c>
      <c r="AX384" s="13" t="s">
        <v>73</v>
      </c>
      <c r="AY384" s="183" t="s">
        <v>149</v>
      </c>
    </row>
    <row r="385" spans="2:65" s="13" customFormat="1">
      <c r="B385" s="182"/>
      <c r="D385" s="173" t="s">
        <v>173</v>
      </c>
      <c r="E385" s="183" t="s">
        <v>5</v>
      </c>
      <c r="F385" s="184" t="s">
        <v>200</v>
      </c>
      <c r="H385" s="183" t="s">
        <v>5</v>
      </c>
      <c r="L385" s="182"/>
      <c r="M385" s="185"/>
      <c r="N385" s="186"/>
      <c r="O385" s="186"/>
      <c r="P385" s="186"/>
      <c r="Q385" s="186"/>
      <c r="R385" s="186"/>
      <c r="S385" s="186"/>
      <c r="T385" s="187"/>
      <c r="AT385" s="183" t="s">
        <v>173</v>
      </c>
      <c r="AU385" s="183" t="s">
        <v>82</v>
      </c>
      <c r="AV385" s="13" t="s">
        <v>80</v>
      </c>
      <c r="AW385" s="13" t="s">
        <v>36</v>
      </c>
      <c r="AX385" s="13" t="s">
        <v>73</v>
      </c>
      <c r="AY385" s="183" t="s">
        <v>149</v>
      </c>
    </row>
    <row r="386" spans="2:65" s="12" customFormat="1">
      <c r="B386" s="172"/>
      <c r="D386" s="173" t="s">
        <v>173</v>
      </c>
      <c r="E386" s="174" t="s">
        <v>5</v>
      </c>
      <c r="F386" s="175" t="s">
        <v>1405</v>
      </c>
      <c r="H386" s="176">
        <v>1.87</v>
      </c>
      <c r="L386" s="172"/>
      <c r="M386" s="177"/>
      <c r="N386" s="178"/>
      <c r="O386" s="178"/>
      <c r="P386" s="178"/>
      <c r="Q386" s="178"/>
      <c r="R386" s="178"/>
      <c r="S386" s="178"/>
      <c r="T386" s="179"/>
      <c r="AT386" s="174" t="s">
        <v>173</v>
      </c>
      <c r="AU386" s="174" t="s">
        <v>82</v>
      </c>
      <c r="AV386" s="12" t="s">
        <v>82</v>
      </c>
      <c r="AW386" s="12" t="s">
        <v>36</v>
      </c>
      <c r="AX386" s="12" t="s">
        <v>80</v>
      </c>
      <c r="AY386" s="174" t="s">
        <v>149</v>
      </c>
    </row>
    <row r="387" spans="2:65" s="1" customFormat="1" ht="25.5" customHeight="1">
      <c r="B387" s="160"/>
      <c r="C387" s="161" t="s">
        <v>482</v>
      </c>
      <c r="D387" s="161" t="s">
        <v>151</v>
      </c>
      <c r="E387" s="162" t="s">
        <v>553</v>
      </c>
      <c r="F387" s="163" t="s">
        <v>554</v>
      </c>
      <c r="G387" s="164" t="s">
        <v>171</v>
      </c>
      <c r="H387" s="165">
        <v>1.87</v>
      </c>
      <c r="I387" s="166"/>
      <c r="J387" s="166">
        <f>ROUND(I387*H387,2)</f>
        <v>0</v>
      </c>
      <c r="K387" s="163" t="s">
        <v>155</v>
      </c>
      <c r="L387" s="39"/>
      <c r="M387" s="167" t="s">
        <v>5</v>
      </c>
      <c r="N387" s="168" t="s">
        <v>44</v>
      </c>
      <c r="O387" s="169">
        <v>4.0000000000000001E-3</v>
      </c>
      <c r="P387" s="169">
        <f>O387*H387</f>
        <v>7.4800000000000005E-3</v>
      </c>
      <c r="Q387" s="169">
        <v>0</v>
      </c>
      <c r="R387" s="169">
        <f>Q387*H387</f>
        <v>0</v>
      </c>
      <c r="S387" s="169">
        <v>0</v>
      </c>
      <c r="T387" s="170">
        <f>S387*H387</f>
        <v>0</v>
      </c>
      <c r="AR387" s="25" t="s">
        <v>156</v>
      </c>
      <c r="AT387" s="25" t="s">
        <v>151</v>
      </c>
      <c r="AU387" s="25" t="s">
        <v>82</v>
      </c>
      <c r="AY387" s="25" t="s">
        <v>149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25" t="s">
        <v>80</v>
      </c>
      <c r="BK387" s="171">
        <f>ROUND(I387*H387,2)</f>
        <v>0</v>
      </c>
      <c r="BL387" s="25" t="s">
        <v>156</v>
      </c>
      <c r="BM387" s="25" t="s">
        <v>1534</v>
      </c>
    </row>
    <row r="388" spans="2:65" s="13" customFormat="1">
      <c r="B388" s="182"/>
      <c r="D388" s="173" t="s">
        <v>173</v>
      </c>
      <c r="E388" s="183" t="s">
        <v>5</v>
      </c>
      <c r="F388" s="184" t="s">
        <v>187</v>
      </c>
      <c r="H388" s="183" t="s">
        <v>5</v>
      </c>
      <c r="L388" s="182"/>
      <c r="M388" s="185"/>
      <c r="N388" s="186"/>
      <c r="O388" s="186"/>
      <c r="P388" s="186"/>
      <c r="Q388" s="186"/>
      <c r="R388" s="186"/>
      <c r="S388" s="186"/>
      <c r="T388" s="187"/>
      <c r="AT388" s="183" t="s">
        <v>173</v>
      </c>
      <c r="AU388" s="183" t="s">
        <v>82</v>
      </c>
      <c r="AV388" s="13" t="s">
        <v>80</v>
      </c>
      <c r="AW388" s="13" t="s">
        <v>36</v>
      </c>
      <c r="AX388" s="13" t="s">
        <v>73</v>
      </c>
      <c r="AY388" s="183" t="s">
        <v>149</v>
      </c>
    </row>
    <row r="389" spans="2:65" s="13" customFormat="1">
      <c r="B389" s="182"/>
      <c r="D389" s="173" t="s">
        <v>173</v>
      </c>
      <c r="E389" s="183" t="s">
        <v>5</v>
      </c>
      <c r="F389" s="184" t="s">
        <v>188</v>
      </c>
      <c r="H389" s="183" t="s">
        <v>5</v>
      </c>
      <c r="L389" s="182"/>
      <c r="M389" s="185"/>
      <c r="N389" s="186"/>
      <c r="O389" s="186"/>
      <c r="P389" s="186"/>
      <c r="Q389" s="186"/>
      <c r="R389" s="186"/>
      <c r="S389" s="186"/>
      <c r="T389" s="187"/>
      <c r="AT389" s="183" t="s">
        <v>173</v>
      </c>
      <c r="AU389" s="183" t="s">
        <v>82</v>
      </c>
      <c r="AV389" s="13" t="s">
        <v>80</v>
      </c>
      <c r="AW389" s="13" t="s">
        <v>36</v>
      </c>
      <c r="AX389" s="13" t="s">
        <v>73</v>
      </c>
      <c r="AY389" s="183" t="s">
        <v>149</v>
      </c>
    </row>
    <row r="390" spans="2:65" s="13" customFormat="1">
      <c r="B390" s="182"/>
      <c r="D390" s="173" t="s">
        <v>173</v>
      </c>
      <c r="E390" s="183" t="s">
        <v>5</v>
      </c>
      <c r="F390" s="184" t="s">
        <v>200</v>
      </c>
      <c r="H390" s="183" t="s">
        <v>5</v>
      </c>
      <c r="L390" s="182"/>
      <c r="M390" s="185"/>
      <c r="N390" s="186"/>
      <c r="O390" s="186"/>
      <c r="P390" s="186"/>
      <c r="Q390" s="186"/>
      <c r="R390" s="186"/>
      <c r="S390" s="186"/>
      <c r="T390" s="187"/>
      <c r="AT390" s="183" t="s">
        <v>173</v>
      </c>
      <c r="AU390" s="183" t="s">
        <v>82</v>
      </c>
      <c r="AV390" s="13" t="s">
        <v>80</v>
      </c>
      <c r="AW390" s="13" t="s">
        <v>36</v>
      </c>
      <c r="AX390" s="13" t="s">
        <v>73</v>
      </c>
      <c r="AY390" s="183" t="s">
        <v>149</v>
      </c>
    </row>
    <row r="391" spans="2:65" s="12" customFormat="1">
      <c r="B391" s="172"/>
      <c r="D391" s="173" t="s">
        <v>173</v>
      </c>
      <c r="E391" s="174" t="s">
        <v>5</v>
      </c>
      <c r="F391" s="175" t="s">
        <v>1405</v>
      </c>
      <c r="H391" s="176">
        <v>1.87</v>
      </c>
      <c r="L391" s="172"/>
      <c r="M391" s="177"/>
      <c r="N391" s="178"/>
      <c r="O391" s="178"/>
      <c r="P391" s="178"/>
      <c r="Q391" s="178"/>
      <c r="R391" s="178"/>
      <c r="S391" s="178"/>
      <c r="T391" s="179"/>
      <c r="AT391" s="174" t="s">
        <v>173</v>
      </c>
      <c r="AU391" s="174" t="s">
        <v>82</v>
      </c>
      <c r="AV391" s="12" t="s">
        <v>82</v>
      </c>
      <c r="AW391" s="12" t="s">
        <v>36</v>
      </c>
      <c r="AX391" s="12" t="s">
        <v>80</v>
      </c>
      <c r="AY391" s="174" t="s">
        <v>149</v>
      </c>
    </row>
    <row r="392" spans="2:65" s="1" customFormat="1" ht="25.5" customHeight="1">
      <c r="B392" s="160"/>
      <c r="C392" s="161" t="s">
        <v>487</v>
      </c>
      <c r="D392" s="161" t="s">
        <v>151</v>
      </c>
      <c r="E392" s="162" t="s">
        <v>557</v>
      </c>
      <c r="F392" s="163" t="s">
        <v>558</v>
      </c>
      <c r="G392" s="164" t="s">
        <v>171</v>
      </c>
      <c r="H392" s="165">
        <v>2.5499999999999998</v>
      </c>
      <c r="I392" s="166"/>
      <c r="J392" s="166">
        <f>ROUND(I392*H392,2)</f>
        <v>0</v>
      </c>
      <c r="K392" s="163" t="s">
        <v>155</v>
      </c>
      <c r="L392" s="39"/>
      <c r="M392" s="167" t="s">
        <v>5</v>
      </c>
      <c r="N392" s="168" t="s">
        <v>44</v>
      </c>
      <c r="O392" s="169">
        <v>2E-3</v>
      </c>
      <c r="P392" s="169">
        <f>O392*H392</f>
        <v>5.0999999999999995E-3</v>
      </c>
      <c r="Q392" s="169">
        <v>0</v>
      </c>
      <c r="R392" s="169">
        <f>Q392*H392</f>
        <v>0</v>
      </c>
      <c r="S392" s="169">
        <v>0</v>
      </c>
      <c r="T392" s="170">
        <f>S392*H392</f>
        <v>0</v>
      </c>
      <c r="AR392" s="25" t="s">
        <v>156</v>
      </c>
      <c r="AT392" s="25" t="s">
        <v>151</v>
      </c>
      <c r="AU392" s="25" t="s">
        <v>82</v>
      </c>
      <c r="AY392" s="25" t="s">
        <v>149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25" t="s">
        <v>80</v>
      </c>
      <c r="BK392" s="171">
        <f>ROUND(I392*H392,2)</f>
        <v>0</v>
      </c>
      <c r="BL392" s="25" t="s">
        <v>156</v>
      </c>
      <c r="BM392" s="25" t="s">
        <v>1535</v>
      </c>
    </row>
    <row r="393" spans="2:65" s="13" customFormat="1">
      <c r="B393" s="182"/>
      <c r="D393" s="173" t="s">
        <v>173</v>
      </c>
      <c r="E393" s="183" t="s">
        <v>5</v>
      </c>
      <c r="F393" s="184" t="s">
        <v>187</v>
      </c>
      <c r="H393" s="183" t="s">
        <v>5</v>
      </c>
      <c r="L393" s="182"/>
      <c r="M393" s="185"/>
      <c r="N393" s="186"/>
      <c r="O393" s="186"/>
      <c r="P393" s="186"/>
      <c r="Q393" s="186"/>
      <c r="R393" s="186"/>
      <c r="S393" s="186"/>
      <c r="T393" s="187"/>
      <c r="AT393" s="183" t="s">
        <v>173</v>
      </c>
      <c r="AU393" s="183" t="s">
        <v>82</v>
      </c>
      <c r="AV393" s="13" t="s">
        <v>80</v>
      </c>
      <c r="AW393" s="13" t="s">
        <v>36</v>
      </c>
      <c r="AX393" s="13" t="s">
        <v>73</v>
      </c>
      <c r="AY393" s="183" t="s">
        <v>149</v>
      </c>
    </row>
    <row r="394" spans="2:65" s="13" customFormat="1">
      <c r="B394" s="182"/>
      <c r="D394" s="173" t="s">
        <v>173</v>
      </c>
      <c r="E394" s="183" t="s">
        <v>5</v>
      </c>
      <c r="F394" s="184" t="s">
        <v>188</v>
      </c>
      <c r="H394" s="183" t="s">
        <v>5</v>
      </c>
      <c r="L394" s="182"/>
      <c r="M394" s="185"/>
      <c r="N394" s="186"/>
      <c r="O394" s="186"/>
      <c r="P394" s="186"/>
      <c r="Q394" s="186"/>
      <c r="R394" s="186"/>
      <c r="S394" s="186"/>
      <c r="T394" s="187"/>
      <c r="AT394" s="183" t="s">
        <v>173</v>
      </c>
      <c r="AU394" s="183" t="s">
        <v>82</v>
      </c>
      <c r="AV394" s="13" t="s">
        <v>80</v>
      </c>
      <c r="AW394" s="13" t="s">
        <v>36</v>
      </c>
      <c r="AX394" s="13" t="s">
        <v>73</v>
      </c>
      <c r="AY394" s="183" t="s">
        <v>149</v>
      </c>
    </row>
    <row r="395" spans="2:65" s="13" customFormat="1">
      <c r="B395" s="182"/>
      <c r="D395" s="173" t="s">
        <v>173</v>
      </c>
      <c r="E395" s="183" t="s">
        <v>5</v>
      </c>
      <c r="F395" s="184" t="s">
        <v>200</v>
      </c>
      <c r="H395" s="183" t="s">
        <v>5</v>
      </c>
      <c r="L395" s="182"/>
      <c r="M395" s="185"/>
      <c r="N395" s="186"/>
      <c r="O395" s="186"/>
      <c r="P395" s="186"/>
      <c r="Q395" s="186"/>
      <c r="R395" s="186"/>
      <c r="S395" s="186"/>
      <c r="T395" s="187"/>
      <c r="AT395" s="183" t="s">
        <v>173</v>
      </c>
      <c r="AU395" s="183" t="s">
        <v>82</v>
      </c>
      <c r="AV395" s="13" t="s">
        <v>80</v>
      </c>
      <c r="AW395" s="13" t="s">
        <v>36</v>
      </c>
      <c r="AX395" s="13" t="s">
        <v>73</v>
      </c>
      <c r="AY395" s="183" t="s">
        <v>149</v>
      </c>
    </row>
    <row r="396" spans="2:65" s="12" customFormat="1">
      <c r="B396" s="172"/>
      <c r="D396" s="173" t="s">
        <v>173</v>
      </c>
      <c r="E396" s="174" t="s">
        <v>5</v>
      </c>
      <c r="F396" s="175" t="s">
        <v>1411</v>
      </c>
      <c r="H396" s="176">
        <v>2.5499999999999998</v>
      </c>
      <c r="L396" s="172"/>
      <c r="M396" s="177"/>
      <c r="N396" s="178"/>
      <c r="O396" s="178"/>
      <c r="P396" s="178"/>
      <c r="Q396" s="178"/>
      <c r="R396" s="178"/>
      <c r="S396" s="178"/>
      <c r="T396" s="179"/>
      <c r="AT396" s="174" t="s">
        <v>173</v>
      </c>
      <c r="AU396" s="174" t="s">
        <v>82</v>
      </c>
      <c r="AV396" s="12" t="s">
        <v>82</v>
      </c>
      <c r="AW396" s="12" t="s">
        <v>36</v>
      </c>
      <c r="AX396" s="12" t="s">
        <v>80</v>
      </c>
      <c r="AY396" s="174" t="s">
        <v>149</v>
      </c>
    </row>
    <row r="397" spans="2:65" s="1" customFormat="1" ht="38.25" customHeight="1">
      <c r="B397" s="160"/>
      <c r="C397" s="161" t="s">
        <v>493</v>
      </c>
      <c r="D397" s="161" t="s">
        <v>151</v>
      </c>
      <c r="E397" s="162" t="s">
        <v>561</v>
      </c>
      <c r="F397" s="163" t="s">
        <v>562</v>
      </c>
      <c r="G397" s="164" t="s">
        <v>171</v>
      </c>
      <c r="H397" s="165">
        <v>2.5499999999999998</v>
      </c>
      <c r="I397" s="166"/>
      <c r="J397" s="166">
        <f>ROUND(I397*H397,2)</f>
        <v>0</v>
      </c>
      <c r="K397" s="163" t="s">
        <v>155</v>
      </c>
      <c r="L397" s="39"/>
      <c r="M397" s="167" t="s">
        <v>5</v>
      </c>
      <c r="N397" s="168" t="s">
        <v>44</v>
      </c>
      <c r="O397" s="169">
        <v>6.6000000000000003E-2</v>
      </c>
      <c r="P397" s="169">
        <f>O397*H397</f>
        <v>0.16830000000000001</v>
      </c>
      <c r="Q397" s="169">
        <v>0</v>
      </c>
      <c r="R397" s="169">
        <f>Q397*H397</f>
        <v>0</v>
      </c>
      <c r="S397" s="169">
        <v>0</v>
      </c>
      <c r="T397" s="170">
        <f>S397*H397</f>
        <v>0</v>
      </c>
      <c r="AR397" s="25" t="s">
        <v>156</v>
      </c>
      <c r="AT397" s="25" t="s">
        <v>151</v>
      </c>
      <c r="AU397" s="25" t="s">
        <v>82</v>
      </c>
      <c r="AY397" s="25" t="s">
        <v>149</v>
      </c>
      <c r="BE397" s="171">
        <f>IF(N397="základní",J397,0)</f>
        <v>0</v>
      </c>
      <c r="BF397" s="171">
        <f>IF(N397="snížená",J397,0)</f>
        <v>0</v>
      </c>
      <c r="BG397" s="171">
        <f>IF(N397="zákl. přenesená",J397,0)</f>
        <v>0</v>
      </c>
      <c r="BH397" s="171">
        <f>IF(N397="sníž. přenesená",J397,0)</f>
        <v>0</v>
      </c>
      <c r="BI397" s="171">
        <f>IF(N397="nulová",J397,0)</f>
        <v>0</v>
      </c>
      <c r="BJ397" s="25" t="s">
        <v>80</v>
      </c>
      <c r="BK397" s="171">
        <f>ROUND(I397*H397,2)</f>
        <v>0</v>
      </c>
      <c r="BL397" s="25" t="s">
        <v>156</v>
      </c>
      <c r="BM397" s="25" t="s">
        <v>1536</v>
      </c>
    </row>
    <row r="398" spans="2:65" s="13" customFormat="1">
      <c r="B398" s="182"/>
      <c r="D398" s="173" t="s">
        <v>173</v>
      </c>
      <c r="E398" s="183" t="s">
        <v>5</v>
      </c>
      <c r="F398" s="184" t="s">
        <v>187</v>
      </c>
      <c r="H398" s="183" t="s">
        <v>5</v>
      </c>
      <c r="L398" s="182"/>
      <c r="M398" s="185"/>
      <c r="N398" s="186"/>
      <c r="O398" s="186"/>
      <c r="P398" s="186"/>
      <c r="Q398" s="186"/>
      <c r="R398" s="186"/>
      <c r="S398" s="186"/>
      <c r="T398" s="187"/>
      <c r="AT398" s="183" t="s">
        <v>173</v>
      </c>
      <c r="AU398" s="183" t="s">
        <v>82</v>
      </c>
      <c r="AV398" s="13" t="s">
        <v>80</v>
      </c>
      <c r="AW398" s="13" t="s">
        <v>36</v>
      </c>
      <c r="AX398" s="13" t="s">
        <v>73</v>
      </c>
      <c r="AY398" s="183" t="s">
        <v>149</v>
      </c>
    </row>
    <row r="399" spans="2:65" s="13" customFormat="1">
      <c r="B399" s="182"/>
      <c r="D399" s="173" t="s">
        <v>173</v>
      </c>
      <c r="E399" s="183" t="s">
        <v>5</v>
      </c>
      <c r="F399" s="184" t="s">
        <v>188</v>
      </c>
      <c r="H399" s="183" t="s">
        <v>5</v>
      </c>
      <c r="L399" s="182"/>
      <c r="M399" s="185"/>
      <c r="N399" s="186"/>
      <c r="O399" s="186"/>
      <c r="P399" s="186"/>
      <c r="Q399" s="186"/>
      <c r="R399" s="186"/>
      <c r="S399" s="186"/>
      <c r="T399" s="187"/>
      <c r="AT399" s="183" t="s">
        <v>173</v>
      </c>
      <c r="AU399" s="183" t="s">
        <v>82</v>
      </c>
      <c r="AV399" s="13" t="s">
        <v>80</v>
      </c>
      <c r="AW399" s="13" t="s">
        <v>36</v>
      </c>
      <c r="AX399" s="13" t="s">
        <v>73</v>
      </c>
      <c r="AY399" s="183" t="s">
        <v>149</v>
      </c>
    </row>
    <row r="400" spans="2:65" s="13" customFormat="1">
      <c r="B400" s="182"/>
      <c r="D400" s="173" t="s">
        <v>173</v>
      </c>
      <c r="E400" s="183" t="s">
        <v>5</v>
      </c>
      <c r="F400" s="184" t="s">
        <v>200</v>
      </c>
      <c r="H400" s="183" t="s">
        <v>5</v>
      </c>
      <c r="L400" s="182"/>
      <c r="M400" s="185"/>
      <c r="N400" s="186"/>
      <c r="O400" s="186"/>
      <c r="P400" s="186"/>
      <c r="Q400" s="186"/>
      <c r="R400" s="186"/>
      <c r="S400" s="186"/>
      <c r="T400" s="187"/>
      <c r="AT400" s="183" t="s">
        <v>173</v>
      </c>
      <c r="AU400" s="183" t="s">
        <v>82</v>
      </c>
      <c r="AV400" s="13" t="s">
        <v>80</v>
      </c>
      <c r="AW400" s="13" t="s">
        <v>36</v>
      </c>
      <c r="AX400" s="13" t="s">
        <v>73</v>
      </c>
      <c r="AY400" s="183" t="s">
        <v>149</v>
      </c>
    </row>
    <row r="401" spans="2:65" s="12" customFormat="1">
      <c r="B401" s="172"/>
      <c r="D401" s="173" t="s">
        <v>173</v>
      </c>
      <c r="E401" s="174" t="s">
        <v>5</v>
      </c>
      <c r="F401" s="175" t="s">
        <v>1411</v>
      </c>
      <c r="H401" s="176">
        <v>2.5499999999999998</v>
      </c>
      <c r="L401" s="172"/>
      <c r="M401" s="177"/>
      <c r="N401" s="178"/>
      <c r="O401" s="178"/>
      <c r="P401" s="178"/>
      <c r="Q401" s="178"/>
      <c r="R401" s="178"/>
      <c r="S401" s="178"/>
      <c r="T401" s="179"/>
      <c r="AT401" s="174" t="s">
        <v>173</v>
      </c>
      <c r="AU401" s="174" t="s">
        <v>82</v>
      </c>
      <c r="AV401" s="12" t="s">
        <v>82</v>
      </c>
      <c r="AW401" s="12" t="s">
        <v>36</v>
      </c>
      <c r="AX401" s="12" t="s">
        <v>80</v>
      </c>
      <c r="AY401" s="174" t="s">
        <v>149</v>
      </c>
    </row>
    <row r="402" spans="2:65" s="11" customFormat="1" ht="29.85" customHeight="1">
      <c r="B402" s="148"/>
      <c r="D402" s="149" t="s">
        <v>72</v>
      </c>
      <c r="E402" s="158" t="s">
        <v>195</v>
      </c>
      <c r="F402" s="158" t="s">
        <v>574</v>
      </c>
      <c r="J402" s="159">
        <f>BK402</f>
        <v>0</v>
      </c>
      <c r="L402" s="148"/>
      <c r="M402" s="152"/>
      <c r="N402" s="153"/>
      <c r="O402" s="153"/>
      <c r="P402" s="154">
        <f>SUM(P403:P435)</f>
        <v>55.622799999999998</v>
      </c>
      <c r="Q402" s="153"/>
      <c r="R402" s="154">
        <f>SUM(R403:R435)</f>
        <v>7.0501308900000002</v>
      </c>
      <c r="S402" s="153"/>
      <c r="T402" s="155">
        <f>SUM(T403:T435)</f>
        <v>0</v>
      </c>
      <c r="AR402" s="149" t="s">
        <v>80</v>
      </c>
      <c r="AT402" s="156" t="s">
        <v>72</v>
      </c>
      <c r="AU402" s="156" t="s">
        <v>80</v>
      </c>
      <c r="AY402" s="149" t="s">
        <v>149</v>
      </c>
      <c r="BK402" s="157">
        <f>SUM(BK403:BK435)</f>
        <v>0</v>
      </c>
    </row>
    <row r="403" spans="2:65" s="1" customFormat="1" ht="25.5" customHeight="1">
      <c r="B403" s="160"/>
      <c r="C403" s="161" t="s">
        <v>497</v>
      </c>
      <c r="D403" s="161" t="s">
        <v>151</v>
      </c>
      <c r="E403" s="162" t="s">
        <v>576</v>
      </c>
      <c r="F403" s="163" t="s">
        <v>577</v>
      </c>
      <c r="G403" s="164" t="s">
        <v>219</v>
      </c>
      <c r="H403" s="165">
        <v>6</v>
      </c>
      <c r="I403" s="166"/>
      <c r="J403" s="166">
        <f>ROUND(I403*H403,2)</f>
        <v>0</v>
      </c>
      <c r="K403" s="163" t="s">
        <v>155</v>
      </c>
      <c r="L403" s="39"/>
      <c r="M403" s="167" t="s">
        <v>5</v>
      </c>
      <c r="N403" s="168" t="s">
        <v>44</v>
      </c>
      <c r="O403" s="169">
        <v>0.29199999999999998</v>
      </c>
      <c r="P403" s="169">
        <f>O403*H403</f>
        <v>1.7519999999999998</v>
      </c>
      <c r="Q403" s="169">
        <v>1.0000000000000001E-5</v>
      </c>
      <c r="R403" s="169">
        <f>Q403*H403</f>
        <v>6.0000000000000008E-5</v>
      </c>
      <c r="S403" s="169">
        <v>0</v>
      </c>
      <c r="T403" s="170">
        <f>S403*H403</f>
        <v>0</v>
      </c>
      <c r="AR403" s="25" t="s">
        <v>156</v>
      </c>
      <c r="AT403" s="25" t="s">
        <v>151</v>
      </c>
      <c r="AU403" s="25" t="s">
        <v>82</v>
      </c>
      <c r="AY403" s="25" t="s">
        <v>149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25" t="s">
        <v>80</v>
      </c>
      <c r="BK403" s="171">
        <f>ROUND(I403*H403,2)</f>
        <v>0</v>
      </c>
      <c r="BL403" s="25" t="s">
        <v>156</v>
      </c>
      <c r="BM403" s="25" t="s">
        <v>1537</v>
      </c>
    </row>
    <row r="404" spans="2:65" s="1" customFormat="1" ht="16.5" customHeight="1">
      <c r="B404" s="160"/>
      <c r="C404" s="202" t="s">
        <v>501</v>
      </c>
      <c r="D404" s="202" t="s">
        <v>415</v>
      </c>
      <c r="E404" s="203" t="s">
        <v>580</v>
      </c>
      <c r="F404" s="204" t="s">
        <v>581</v>
      </c>
      <c r="G404" s="205" t="s">
        <v>219</v>
      </c>
      <c r="H404" s="206">
        <v>6</v>
      </c>
      <c r="I404" s="207"/>
      <c r="J404" s="207">
        <f>ROUND(I404*H404,2)</f>
        <v>0</v>
      </c>
      <c r="K404" s="204" t="s">
        <v>155</v>
      </c>
      <c r="L404" s="208"/>
      <c r="M404" s="209" t="s">
        <v>5</v>
      </c>
      <c r="N404" s="210" t="s">
        <v>44</v>
      </c>
      <c r="O404" s="169">
        <v>0</v>
      </c>
      <c r="P404" s="169">
        <f>O404*H404</f>
        <v>0</v>
      </c>
      <c r="Q404" s="169">
        <v>2.1800000000000001E-3</v>
      </c>
      <c r="R404" s="169">
        <f>Q404*H404</f>
        <v>1.3080000000000001E-2</v>
      </c>
      <c r="S404" s="169">
        <v>0</v>
      </c>
      <c r="T404" s="170">
        <f>S404*H404</f>
        <v>0</v>
      </c>
      <c r="AR404" s="25" t="s">
        <v>195</v>
      </c>
      <c r="AT404" s="25" t="s">
        <v>415</v>
      </c>
      <c r="AU404" s="25" t="s">
        <v>82</v>
      </c>
      <c r="AY404" s="25" t="s">
        <v>149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25" t="s">
        <v>80</v>
      </c>
      <c r="BK404" s="171">
        <f>ROUND(I404*H404,2)</f>
        <v>0</v>
      </c>
      <c r="BL404" s="25" t="s">
        <v>156</v>
      </c>
      <c r="BM404" s="25" t="s">
        <v>1538</v>
      </c>
    </row>
    <row r="405" spans="2:65" s="1" customFormat="1" ht="25.5" customHeight="1">
      <c r="B405" s="160"/>
      <c r="C405" s="161" t="s">
        <v>505</v>
      </c>
      <c r="D405" s="161" t="s">
        <v>151</v>
      </c>
      <c r="E405" s="162" t="s">
        <v>592</v>
      </c>
      <c r="F405" s="163" t="s">
        <v>593</v>
      </c>
      <c r="G405" s="164" t="s">
        <v>219</v>
      </c>
      <c r="H405" s="165">
        <v>63.4</v>
      </c>
      <c r="I405" s="166"/>
      <c r="J405" s="166">
        <f>ROUND(I405*H405,2)</f>
        <v>0</v>
      </c>
      <c r="K405" s="163" t="s">
        <v>155</v>
      </c>
      <c r="L405" s="39"/>
      <c r="M405" s="167" t="s">
        <v>5</v>
      </c>
      <c r="N405" s="168" t="s">
        <v>44</v>
      </c>
      <c r="O405" s="169">
        <v>0.46200000000000002</v>
      </c>
      <c r="P405" s="169">
        <f>O405*H405</f>
        <v>29.290800000000001</v>
      </c>
      <c r="Q405" s="169">
        <v>2.0000000000000002E-5</v>
      </c>
      <c r="R405" s="169">
        <f>Q405*H405</f>
        <v>1.268E-3</v>
      </c>
      <c r="S405" s="169">
        <v>0</v>
      </c>
      <c r="T405" s="170">
        <f>S405*H405</f>
        <v>0</v>
      </c>
      <c r="AR405" s="25" t="s">
        <v>156</v>
      </c>
      <c r="AT405" s="25" t="s">
        <v>151</v>
      </c>
      <c r="AU405" s="25" t="s">
        <v>82</v>
      </c>
      <c r="AY405" s="25" t="s">
        <v>149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25" t="s">
        <v>80</v>
      </c>
      <c r="BK405" s="171">
        <f>ROUND(I405*H405,2)</f>
        <v>0</v>
      </c>
      <c r="BL405" s="25" t="s">
        <v>156</v>
      </c>
      <c r="BM405" s="25" t="s">
        <v>1539</v>
      </c>
    </row>
    <row r="406" spans="2:65" s="1" customFormat="1" ht="16.5" customHeight="1">
      <c r="B406" s="160"/>
      <c r="C406" s="202" t="s">
        <v>509</v>
      </c>
      <c r="D406" s="202" t="s">
        <v>415</v>
      </c>
      <c r="E406" s="203" t="s">
        <v>596</v>
      </c>
      <c r="F406" s="204" t="s">
        <v>597</v>
      </c>
      <c r="G406" s="205" t="s">
        <v>219</v>
      </c>
      <c r="H406" s="206">
        <v>64.350999999999999</v>
      </c>
      <c r="I406" s="207"/>
      <c r="J406" s="207">
        <f>ROUND(I406*H406,2)</f>
        <v>0</v>
      </c>
      <c r="K406" s="204" t="s">
        <v>155</v>
      </c>
      <c r="L406" s="208"/>
      <c r="M406" s="209" t="s">
        <v>5</v>
      </c>
      <c r="N406" s="210" t="s">
        <v>44</v>
      </c>
      <c r="O406" s="169">
        <v>0</v>
      </c>
      <c r="P406" s="169">
        <f>O406*H406</f>
        <v>0</v>
      </c>
      <c r="Q406" s="169">
        <v>6.3899999999999998E-3</v>
      </c>
      <c r="R406" s="169">
        <f>Q406*H406</f>
        <v>0.41120288999999999</v>
      </c>
      <c r="S406" s="169">
        <v>0</v>
      </c>
      <c r="T406" s="170">
        <f>S406*H406</f>
        <v>0</v>
      </c>
      <c r="AR406" s="25" t="s">
        <v>195</v>
      </c>
      <c r="AT406" s="25" t="s">
        <v>415</v>
      </c>
      <c r="AU406" s="25" t="s">
        <v>82</v>
      </c>
      <c r="AY406" s="25" t="s">
        <v>149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25" t="s">
        <v>80</v>
      </c>
      <c r="BK406" s="171">
        <f>ROUND(I406*H406,2)</f>
        <v>0</v>
      </c>
      <c r="BL406" s="25" t="s">
        <v>156</v>
      </c>
      <c r="BM406" s="25" t="s">
        <v>1540</v>
      </c>
    </row>
    <row r="407" spans="2:65" s="1" customFormat="1" ht="27">
      <c r="B407" s="39"/>
      <c r="D407" s="173" t="s">
        <v>179</v>
      </c>
      <c r="F407" s="180" t="s">
        <v>599</v>
      </c>
      <c r="L407" s="39"/>
      <c r="M407" s="181"/>
      <c r="N407" s="40"/>
      <c r="O407" s="40"/>
      <c r="P407" s="40"/>
      <c r="Q407" s="40"/>
      <c r="R407" s="40"/>
      <c r="S407" s="40"/>
      <c r="T407" s="68"/>
      <c r="AT407" s="25" t="s">
        <v>179</v>
      </c>
      <c r="AU407" s="25" t="s">
        <v>82</v>
      </c>
    </row>
    <row r="408" spans="2:65" s="12" customFormat="1">
      <c r="B408" s="172"/>
      <c r="D408" s="173" t="s">
        <v>173</v>
      </c>
      <c r="F408" s="175" t="s">
        <v>1541</v>
      </c>
      <c r="H408" s="176">
        <v>64.350999999999999</v>
      </c>
      <c r="L408" s="172"/>
      <c r="M408" s="177"/>
      <c r="N408" s="178"/>
      <c r="O408" s="178"/>
      <c r="P408" s="178"/>
      <c r="Q408" s="178"/>
      <c r="R408" s="178"/>
      <c r="S408" s="178"/>
      <c r="T408" s="179"/>
      <c r="AT408" s="174" t="s">
        <v>173</v>
      </c>
      <c r="AU408" s="174" t="s">
        <v>82</v>
      </c>
      <c r="AV408" s="12" t="s">
        <v>82</v>
      </c>
      <c r="AW408" s="12" t="s">
        <v>6</v>
      </c>
      <c r="AX408" s="12" t="s">
        <v>80</v>
      </c>
      <c r="AY408" s="174" t="s">
        <v>149</v>
      </c>
    </row>
    <row r="409" spans="2:65" s="1" customFormat="1" ht="25.5" customHeight="1">
      <c r="B409" s="160"/>
      <c r="C409" s="161" t="s">
        <v>514</v>
      </c>
      <c r="D409" s="161" t="s">
        <v>151</v>
      </c>
      <c r="E409" s="162" t="s">
        <v>602</v>
      </c>
      <c r="F409" s="163" t="s">
        <v>603</v>
      </c>
      <c r="G409" s="164" t="s">
        <v>154</v>
      </c>
      <c r="H409" s="165">
        <v>2</v>
      </c>
      <c r="I409" s="166"/>
      <c r="J409" s="166">
        <f>ROUND(I409*H409,2)</f>
        <v>0</v>
      </c>
      <c r="K409" s="163" t="s">
        <v>5</v>
      </c>
      <c r="L409" s="39"/>
      <c r="M409" s="167" t="s">
        <v>5</v>
      </c>
      <c r="N409" s="168" t="s">
        <v>44</v>
      </c>
      <c r="O409" s="169">
        <v>0.7</v>
      </c>
      <c r="P409" s="169">
        <f>O409*H409</f>
        <v>1.4</v>
      </c>
      <c r="Q409" s="169">
        <v>8.0000000000000007E-5</v>
      </c>
      <c r="R409" s="169">
        <f>Q409*H409</f>
        <v>1.6000000000000001E-4</v>
      </c>
      <c r="S409" s="169">
        <v>0</v>
      </c>
      <c r="T409" s="170">
        <f>S409*H409</f>
        <v>0</v>
      </c>
      <c r="AR409" s="25" t="s">
        <v>156</v>
      </c>
      <c r="AT409" s="25" t="s">
        <v>151</v>
      </c>
      <c r="AU409" s="25" t="s">
        <v>82</v>
      </c>
      <c r="AY409" s="25" t="s">
        <v>149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25" t="s">
        <v>80</v>
      </c>
      <c r="BK409" s="171">
        <f>ROUND(I409*H409,2)</f>
        <v>0</v>
      </c>
      <c r="BL409" s="25" t="s">
        <v>156</v>
      </c>
      <c r="BM409" s="25" t="s">
        <v>1542</v>
      </c>
    </row>
    <row r="410" spans="2:65" s="1" customFormat="1" ht="16.5" customHeight="1">
      <c r="B410" s="160"/>
      <c r="C410" s="202" t="s">
        <v>520</v>
      </c>
      <c r="D410" s="202" t="s">
        <v>415</v>
      </c>
      <c r="E410" s="203" t="s">
        <v>606</v>
      </c>
      <c r="F410" s="204" t="s">
        <v>607</v>
      </c>
      <c r="G410" s="205" t="s">
        <v>154</v>
      </c>
      <c r="H410" s="206">
        <v>2</v>
      </c>
      <c r="I410" s="207"/>
      <c r="J410" s="207">
        <f>ROUND(I410*H410,2)</f>
        <v>0</v>
      </c>
      <c r="K410" s="204" t="s">
        <v>155</v>
      </c>
      <c r="L410" s="208"/>
      <c r="M410" s="209" t="s">
        <v>5</v>
      </c>
      <c r="N410" s="210" t="s">
        <v>44</v>
      </c>
      <c r="O410" s="169">
        <v>0</v>
      </c>
      <c r="P410" s="169">
        <f>O410*H410</f>
        <v>0</v>
      </c>
      <c r="Q410" s="169">
        <v>6.2E-4</v>
      </c>
      <c r="R410" s="169">
        <f>Q410*H410</f>
        <v>1.24E-3</v>
      </c>
      <c r="S410" s="169">
        <v>0</v>
      </c>
      <c r="T410" s="170">
        <f>S410*H410</f>
        <v>0</v>
      </c>
      <c r="AR410" s="25" t="s">
        <v>195</v>
      </c>
      <c r="AT410" s="25" t="s">
        <v>415</v>
      </c>
      <c r="AU410" s="25" t="s">
        <v>82</v>
      </c>
      <c r="AY410" s="25" t="s">
        <v>149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25" t="s">
        <v>80</v>
      </c>
      <c r="BK410" s="171">
        <f>ROUND(I410*H410,2)</f>
        <v>0</v>
      </c>
      <c r="BL410" s="25" t="s">
        <v>156</v>
      </c>
      <c r="BM410" s="25" t="s">
        <v>1543</v>
      </c>
    </row>
    <row r="411" spans="2:65" s="1" customFormat="1" ht="25.5" customHeight="1">
      <c r="B411" s="160"/>
      <c r="C411" s="161" t="s">
        <v>527</v>
      </c>
      <c r="D411" s="161" t="s">
        <v>151</v>
      </c>
      <c r="E411" s="162" t="s">
        <v>618</v>
      </c>
      <c r="F411" s="163" t="s">
        <v>619</v>
      </c>
      <c r="G411" s="164" t="s">
        <v>154</v>
      </c>
      <c r="H411" s="165">
        <v>2</v>
      </c>
      <c r="I411" s="166"/>
      <c r="J411" s="166">
        <f>ROUND(I411*H411,2)</f>
        <v>0</v>
      </c>
      <c r="K411" s="163" t="s">
        <v>155</v>
      </c>
      <c r="L411" s="39"/>
      <c r="M411" s="167" t="s">
        <v>5</v>
      </c>
      <c r="N411" s="168" t="s">
        <v>44</v>
      </c>
      <c r="O411" s="169">
        <v>0.68300000000000005</v>
      </c>
      <c r="P411" s="169">
        <f>O411*H411</f>
        <v>1.3660000000000001</v>
      </c>
      <c r="Q411" s="169">
        <v>0</v>
      </c>
      <c r="R411" s="169">
        <f>Q411*H411</f>
        <v>0</v>
      </c>
      <c r="S411" s="169">
        <v>0</v>
      </c>
      <c r="T411" s="170">
        <f>S411*H411</f>
        <v>0</v>
      </c>
      <c r="AR411" s="25" t="s">
        <v>156</v>
      </c>
      <c r="AT411" s="25" t="s">
        <v>151</v>
      </c>
      <c r="AU411" s="25" t="s">
        <v>82</v>
      </c>
      <c r="AY411" s="25" t="s">
        <v>149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25" t="s">
        <v>80</v>
      </c>
      <c r="BK411" s="171">
        <f>ROUND(I411*H411,2)</f>
        <v>0</v>
      </c>
      <c r="BL411" s="25" t="s">
        <v>156</v>
      </c>
      <c r="BM411" s="25" t="s">
        <v>1544</v>
      </c>
    </row>
    <row r="412" spans="2:65" s="1" customFormat="1" ht="16.5" customHeight="1">
      <c r="B412" s="160"/>
      <c r="C412" s="202" t="s">
        <v>533</v>
      </c>
      <c r="D412" s="202" t="s">
        <v>415</v>
      </c>
      <c r="E412" s="203" t="s">
        <v>622</v>
      </c>
      <c r="F412" s="204" t="s">
        <v>623</v>
      </c>
      <c r="G412" s="205" t="s">
        <v>154</v>
      </c>
      <c r="H412" s="206">
        <v>2</v>
      </c>
      <c r="I412" s="207"/>
      <c r="J412" s="207">
        <f>ROUND(I412*H412,2)</f>
        <v>0</v>
      </c>
      <c r="K412" s="204" t="s">
        <v>155</v>
      </c>
      <c r="L412" s="208"/>
      <c r="M412" s="209" t="s">
        <v>5</v>
      </c>
      <c r="N412" s="210" t="s">
        <v>44</v>
      </c>
      <c r="O412" s="169">
        <v>0</v>
      </c>
      <c r="P412" s="169">
        <f>O412*H412</f>
        <v>0</v>
      </c>
      <c r="Q412" s="169">
        <v>5.0000000000000002E-5</v>
      </c>
      <c r="R412" s="169">
        <f>Q412*H412</f>
        <v>1E-4</v>
      </c>
      <c r="S412" s="169">
        <v>0</v>
      </c>
      <c r="T412" s="170">
        <f>S412*H412</f>
        <v>0</v>
      </c>
      <c r="AR412" s="25" t="s">
        <v>195</v>
      </c>
      <c r="AT412" s="25" t="s">
        <v>415</v>
      </c>
      <c r="AU412" s="25" t="s">
        <v>82</v>
      </c>
      <c r="AY412" s="25" t="s">
        <v>149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25" t="s">
        <v>80</v>
      </c>
      <c r="BK412" s="171">
        <f>ROUND(I412*H412,2)</f>
        <v>0</v>
      </c>
      <c r="BL412" s="25" t="s">
        <v>156</v>
      </c>
      <c r="BM412" s="25" t="s">
        <v>1545</v>
      </c>
    </row>
    <row r="413" spans="2:65" s="1" customFormat="1" ht="25.5" customHeight="1">
      <c r="B413" s="160"/>
      <c r="C413" s="161" t="s">
        <v>537</v>
      </c>
      <c r="D413" s="161" t="s">
        <v>151</v>
      </c>
      <c r="E413" s="162" t="s">
        <v>642</v>
      </c>
      <c r="F413" s="163" t="s">
        <v>643</v>
      </c>
      <c r="G413" s="164" t="s">
        <v>154</v>
      </c>
      <c r="H413" s="165">
        <v>2</v>
      </c>
      <c r="I413" s="166"/>
      <c r="J413" s="166">
        <f>ROUND(I413*H413,2)</f>
        <v>0</v>
      </c>
      <c r="K413" s="163" t="s">
        <v>5</v>
      </c>
      <c r="L413" s="39"/>
      <c r="M413" s="167" t="s">
        <v>5</v>
      </c>
      <c r="N413" s="168" t="s">
        <v>44</v>
      </c>
      <c r="O413" s="169">
        <v>1.881</v>
      </c>
      <c r="P413" s="169">
        <f>O413*H413</f>
        <v>3.762</v>
      </c>
      <c r="Q413" s="169">
        <v>1E-4</v>
      </c>
      <c r="R413" s="169">
        <f>Q413*H413</f>
        <v>2.0000000000000001E-4</v>
      </c>
      <c r="S413" s="169">
        <v>0</v>
      </c>
      <c r="T413" s="170">
        <f>S413*H413</f>
        <v>0</v>
      </c>
      <c r="AR413" s="25" t="s">
        <v>156</v>
      </c>
      <c r="AT413" s="25" t="s">
        <v>151</v>
      </c>
      <c r="AU413" s="25" t="s">
        <v>82</v>
      </c>
      <c r="AY413" s="25" t="s">
        <v>149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25" t="s">
        <v>80</v>
      </c>
      <c r="BK413" s="171">
        <f>ROUND(I413*H413,2)</f>
        <v>0</v>
      </c>
      <c r="BL413" s="25" t="s">
        <v>156</v>
      </c>
      <c r="BM413" s="25" t="s">
        <v>1546</v>
      </c>
    </row>
    <row r="414" spans="2:65" s="12" customFormat="1">
      <c r="B414" s="172"/>
      <c r="D414" s="173" t="s">
        <v>173</v>
      </c>
      <c r="E414" s="174" t="s">
        <v>5</v>
      </c>
      <c r="F414" s="175" t="s">
        <v>82</v>
      </c>
      <c r="H414" s="176">
        <v>2</v>
      </c>
      <c r="L414" s="172"/>
      <c r="M414" s="177"/>
      <c r="N414" s="178"/>
      <c r="O414" s="178"/>
      <c r="P414" s="178"/>
      <c r="Q414" s="178"/>
      <c r="R414" s="178"/>
      <c r="S414" s="178"/>
      <c r="T414" s="179"/>
      <c r="AT414" s="174" t="s">
        <v>173</v>
      </c>
      <c r="AU414" s="174" t="s">
        <v>82</v>
      </c>
      <c r="AV414" s="12" t="s">
        <v>82</v>
      </c>
      <c r="AW414" s="12" t="s">
        <v>36</v>
      </c>
      <c r="AX414" s="12" t="s">
        <v>80</v>
      </c>
      <c r="AY414" s="174" t="s">
        <v>149</v>
      </c>
    </row>
    <row r="415" spans="2:65" s="1" customFormat="1" ht="16.5" customHeight="1">
      <c r="B415" s="160"/>
      <c r="C415" s="202" t="s">
        <v>544</v>
      </c>
      <c r="D415" s="202" t="s">
        <v>415</v>
      </c>
      <c r="E415" s="203" t="s">
        <v>647</v>
      </c>
      <c r="F415" s="204" t="s">
        <v>648</v>
      </c>
      <c r="G415" s="205" t="s">
        <v>154</v>
      </c>
      <c r="H415" s="206">
        <v>2</v>
      </c>
      <c r="I415" s="207"/>
      <c r="J415" s="207">
        <f>ROUND(I415*H415,2)</f>
        <v>0</v>
      </c>
      <c r="K415" s="204" t="s">
        <v>155</v>
      </c>
      <c r="L415" s="208"/>
      <c r="M415" s="209" t="s">
        <v>5</v>
      </c>
      <c r="N415" s="210" t="s">
        <v>44</v>
      </c>
      <c r="O415" s="169">
        <v>0</v>
      </c>
      <c r="P415" s="169">
        <f>O415*H415</f>
        <v>0</v>
      </c>
      <c r="Q415" s="169">
        <v>5.4000000000000003E-3</v>
      </c>
      <c r="R415" s="169">
        <f>Q415*H415</f>
        <v>1.0800000000000001E-2</v>
      </c>
      <c r="S415" s="169">
        <v>0</v>
      </c>
      <c r="T415" s="170">
        <f>S415*H415</f>
        <v>0</v>
      </c>
      <c r="AR415" s="25" t="s">
        <v>195</v>
      </c>
      <c r="AT415" s="25" t="s">
        <v>415</v>
      </c>
      <c r="AU415" s="25" t="s">
        <v>82</v>
      </c>
      <c r="AY415" s="25" t="s">
        <v>149</v>
      </c>
      <c r="BE415" s="171">
        <f>IF(N415="základní",J415,0)</f>
        <v>0</v>
      </c>
      <c r="BF415" s="171">
        <f>IF(N415="snížená",J415,0)</f>
        <v>0</v>
      </c>
      <c r="BG415" s="171">
        <f>IF(N415="zákl. přenesená",J415,0)</f>
        <v>0</v>
      </c>
      <c r="BH415" s="171">
        <f>IF(N415="sníž. přenesená",J415,0)</f>
        <v>0</v>
      </c>
      <c r="BI415" s="171">
        <f>IF(N415="nulová",J415,0)</f>
        <v>0</v>
      </c>
      <c r="BJ415" s="25" t="s">
        <v>80</v>
      </c>
      <c r="BK415" s="171">
        <f>ROUND(I415*H415,2)</f>
        <v>0</v>
      </c>
      <c r="BL415" s="25" t="s">
        <v>156</v>
      </c>
      <c r="BM415" s="25" t="s">
        <v>1547</v>
      </c>
    </row>
    <row r="416" spans="2:65" s="1" customFormat="1" ht="16.5" customHeight="1">
      <c r="B416" s="160"/>
      <c r="C416" s="161" t="s">
        <v>548</v>
      </c>
      <c r="D416" s="161" t="s">
        <v>151</v>
      </c>
      <c r="E416" s="162" t="s">
        <v>655</v>
      </c>
      <c r="F416" s="163" t="s">
        <v>656</v>
      </c>
      <c r="G416" s="164" t="s">
        <v>657</v>
      </c>
      <c r="H416" s="165">
        <v>2</v>
      </c>
      <c r="I416" s="166"/>
      <c r="J416" s="166">
        <f>ROUND(I416*H416,2)</f>
        <v>0</v>
      </c>
      <c r="K416" s="163" t="s">
        <v>155</v>
      </c>
      <c r="L416" s="39"/>
      <c r="M416" s="167" t="s">
        <v>5</v>
      </c>
      <c r="N416" s="168" t="s">
        <v>44</v>
      </c>
      <c r="O416" s="169">
        <v>0.84399999999999997</v>
      </c>
      <c r="P416" s="169">
        <f>O416*H416</f>
        <v>1.6879999999999999</v>
      </c>
      <c r="Q416" s="169">
        <v>3.1E-4</v>
      </c>
      <c r="R416" s="169">
        <f>Q416*H416</f>
        <v>6.2E-4</v>
      </c>
      <c r="S416" s="169">
        <v>0</v>
      </c>
      <c r="T416" s="170">
        <f>S416*H416</f>
        <v>0</v>
      </c>
      <c r="AR416" s="25" t="s">
        <v>156</v>
      </c>
      <c r="AT416" s="25" t="s">
        <v>151</v>
      </c>
      <c r="AU416" s="25" t="s">
        <v>82</v>
      </c>
      <c r="AY416" s="25" t="s">
        <v>149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25" t="s">
        <v>80</v>
      </c>
      <c r="BK416" s="171">
        <f>ROUND(I416*H416,2)</f>
        <v>0</v>
      </c>
      <c r="BL416" s="25" t="s">
        <v>156</v>
      </c>
      <c r="BM416" s="25" t="s">
        <v>1548</v>
      </c>
    </row>
    <row r="417" spans="2:65" s="1" customFormat="1" ht="16.5" customHeight="1">
      <c r="B417" s="160"/>
      <c r="C417" s="161" t="s">
        <v>552</v>
      </c>
      <c r="D417" s="161" t="s">
        <v>151</v>
      </c>
      <c r="E417" s="162" t="s">
        <v>660</v>
      </c>
      <c r="F417" s="163" t="s">
        <v>661</v>
      </c>
      <c r="G417" s="164" t="s">
        <v>154</v>
      </c>
      <c r="H417" s="165">
        <v>4</v>
      </c>
      <c r="I417" s="166"/>
      <c r="J417" s="166">
        <f>ROUND(I417*H417,2)</f>
        <v>0</v>
      </c>
      <c r="K417" s="163" t="s">
        <v>155</v>
      </c>
      <c r="L417" s="39"/>
      <c r="M417" s="167" t="s">
        <v>5</v>
      </c>
      <c r="N417" s="168" t="s">
        <v>44</v>
      </c>
      <c r="O417" s="169">
        <v>1.5620000000000001</v>
      </c>
      <c r="P417" s="169">
        <f>O417*H417</f>
        <v>6.2480000000000002</v>
      </c>
      <c r="Q417" s="169">
        <v>9.1800000000000007E-3</v>
      </c>
      <c r="R417" s="169">
        <f>Q417*H417</f>
        <v>3.6720000000000003E-2</v>
      </c>
      <c r="S417" s="169">
        <v>0</v>
      </c>
      <c r="T417" s="170">
        <f>S417*H417</f>
        <v>0</v>
      </c>
      <c r="AR417" s="25" t="s">
        <v>156</v>
      </c>
      <c r="AT417" s="25" t="s">
        <v>151</v>
      </c>
      <c r="AU417" s="25" t="s">
        <v>82</v>
      </c>
      <c r="AY417" s="25" t="s">
        <v>149</v>
      </c>
      <c r="BE417" s="171">
        <f>IF(N417="základní",J417,0)</f>
        <v>0</v>
      </c>
      <c r="BF417" s="171">
        <f>IF(N417="snížená",J417,0)</f>
        <v>0</v>
      </c>
      <c r="BG417" s="171">
        <f>IF(N417="zákl. přenesená",J417,0)</f>
        <v>0</v>
      </c>
      <c r="BH417" s="171">
        <f>IF(N417="sníž. přenesená",J417,0)</f>
        <v>0</v>
      </c>
      <c r="BI417" s="171">
        <f>IF(N417="nulová",J417,0)</f>
        <v>0</v>
      </c>
      <c r="BJ417" s="25" t="s">
        <v>80</v>
      </c>
      <c r="BK417" s="171">
        <f>ROUND(I417*H417,2)</f>
        <v>0</v>
      </c>
      <c r="BL417" s="25" t="s">
        <v>156</v>
      </c>
      <c r="BM417" s="25" t="s">
        <v>1549</v>
      </c>
    </row>
    <row r="418" spans="2:65" s="13" customFormat="1">
      <c r="B418" s="182"/>
      <c r="D418" s="173" t="s">
        <v>173</v>
      </c>
      <c r="E418" s="183" t="s">
        <v>5</v>
      </c>
      <c r="F418" s="184" t="s">
        <v>491</v>
      </c>
      <c r="H418" s="183" t="s">
        <v>5</v>
      </c>
      <c r="L418" s="182"/>
      <c r="M418" s="185"/>
      <c r="N418" s="186"/>
      <c r="O418" s="186"/>
      <c r="P418" s="186"/>
      <c r="Q418" s="186"/>
      <c r="R418" s="186"/>
      <c r="S418" s="186"/>
      <c r="T418" s="187"/>
      <c r="AT418" s="183" t="s">
        <v>173</v>
      </c>
      <c r="AU418" s="183" t="s">
        <v>82</v>
      </c>
      <c r="AV418" s="13" t="s">
        <v>80</v>
      </c>
      <c r="AW418" s="13" t="s">
        <v>36</v>
      </c>
      <c r="AX418" s="13" t="s">
        <v>73</v>
      </c>
      <c r="AY418" s="183" t="s">
        <v>149</v>
      </c>
    </row>
    <row r="419" spans="2:65" s="12" customFormat="1">
      <c r="B419" s="172"/>
      <c r="D419" s="173" t="s">
        <v>173</v>
      </c>
      <c r="E419" s="174" t="s">
        <v>5</v>
      </c>
      <c r="F419" s="175" t="s">
        <v>1550</v>
      </c>
      <c r="H419" s="176">
        <v>4</v>
      </c>
      <c r="L419" s="172"/>
      <c r="M419" s="177"/>
      <c r="N419" s="178"/>
      <c r="O419" s="178"/>
      <c r="P419" s="178"/>
      <c r="Q419" s="178"/>
      <c r="R419" s="178"/>
      <c r="S419" s="178"/>
      <c r="T419" s="179"/>
      <c r="AT419" s="174" t="s">
        <v>173</v>
      </c>
      <c r="AU419" s="174" t="s">
        <v>82</v>
      </c>
      <c r="AV419" s="12" t="s">
        <v>82</v>
      </c>
      <c r="AW419" s="12" t="s">
        <v>36</v>
      </c>
      <c r="AX419" s="12" t="s">
        <v>80</v>
      </c>
      <c r="AY419" s="174" t="s">
        <v>149</v>
      </c>
    </row>
    <row r="420" spans="2:65" s="1" customFormat="1" ht="16.5" customHeight="1">
      <c r="B420" s="160"/>
      <c r="C420" s="202" t="s">
        <v>556</v>
      </c>
      <c r="D420" s="202" t="s">
        <v>415</v>
      </c>
      <c r="E420" s="203" t="s">
        <v>665</v>
      </c>
      <c r="F420" s="204" t="s">
        <v>666</v>
      </c>
      <c r="G420" s="205" t="s">
        <v>154</v>
      </c>
      <c r="H420" s="206">
        <v>2</v>
      </c>
      <c r="I420" s="207"/>
      <c r="J420" s="207">
        <f>ROUND(I420*H420,2)</f>
        <v>0</v>
      </c>
      <c r="K420" s="204" t="s">
        <v>155</v>
      </c>
      <c r="L420" s="208"/>
      <c r="M420" s="209" t="s">
        <v>5</v>
      </c>
      <c r="N420" s="210" t="s">
        <v>44</v>
      </c>
      <c r="O420" s="169">
        <v>0</v>
      </c>
      <c r="P420" s="169">
        <f>O420*H420</f>
        <v>0</v>
      </c>
      <c r="Q420" s="169">
        <v>0.254</v>
      </c>
      <c r="R420" s="169">
        <f>Q420*H420</f>
        <v>0.50800000000000001</v>
      </c>
      <c r="S420" s="169">
        <v>0</v>
      </c>
      <c r="T420" s="170">
        <f>S420*H420</f>
        <v>0</v>
      </c>
      <c r="AR420" s="25" t="s">
        <v>195</v>
      </c>
      <c r="AT420" s="25" t="s">
        <v>415</v>
      </c>
      <c r="AU420" s="25" t="s">
        <v>82</v>
      </c>
      <c r="AY420" s="25" t="s">
        <v>149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25" t="s">
        <v>80</v>
      </c>
      <c r="BK420" s="171">
        <f>ROUND(I420*H420,2)</f>
        <v>0</v>
      </c>
      <c r="BL420" s="25" t="s">
        <v>156</v>
      </c>
      <c r="BM420" s="25" t="s">
        <v>1551</v>
      </c>
    </row>
    <row r="421" spans="2:65" s="1" customFormat="1" ht="16.5" customHeight="1">
      <c r="B421" s="160"/>
      <c r="C421" s="202" t="s">
        <v>560</v>
      </c>
      <c r="D421" s="202" t="s">
        <v>415</v>
      </c>
      <c r="E421" s="203" t="s">
        <v>669</v>
      </c>
      <c r="F421" s="204" t="s">
        <v>670</v>
      </c>
      <c r="G421" s="205" t="s">
        <v>154</v>
      </c>
      <c r="H421" s="206">
        <v>2</v>
      </c>
      <c r="I421" s="207"/>
      <c r="J421" s="207">
        <f>ROUND(I421*H421,2)</f>
        <v>0</v>
      </c>
      <c r="K421" s="204" t="s">
        <v>155</v>
      </c>
      <c r="L421" s="208"/>
      <c r="M421" s="209" t="s">
        <v>5</v>
      </c>
      <c r="N421" s="210" t="s">
        <v>44</v>
      </c>
      <c r="O421" s="169">
        <v>0</v>
      </c>
      <c r="P421" s="169">
        <f>O421*H421</f>
        <v>0</v>
      </c>
      <c r="Q421" s="169">
        <v>0.50600000000000001</v>
      </c>
      <c r="R421" s="169">
        <f>Q421*H421</f>
        <v>1.012</v>
      </c>
      <c r="S421" s="169">
        <v>0</v>
      </c>
      <c r="T421" s="170">
        <f>S421*H421</f>
        <v>0</v>
      </c>
      <c r="AR421" s="25" t="s">
        <v>195</v>
      </c>
      <c r="AT421" s="25" t="s">
        <v>415</v>
      </c>
      <c r="AU421" s="25" t="s">
        <v>82</v>
      </c>
      <c r="AY421" s="25" t="s">
        <v>149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25" t="s">
        <v>80</v>
      </c>
      <c r="BK421" s="171">
        <f>ROUND(I421*H421,2)</f>
        <v>0</v>
      </c>
      <c r="BL421" s="25" t="s">
        <v>156</v>
      </c>
      <c r="BM421" s="25" t="s">
        <v>1552</v>
      </c>
    </row>
    <row r="422" spans="2:65" s="1" customFormat="1" ht="16.5" customHeight="1">
      <c r="B422" s="160"/>
      <c r="C422" s="161" t="s">
        <v>564</v>
      </c>
      <c r="D422" s="161" t="s">
        <v>151</v>
      </c>
      <c r="E422" s="162" t="s">
        <v>677</v>
      </c>
      <c r="F422" s="163" t="s">
        <v>678</v>
      </c>
      <c r="G422" s="164" t="s">
        <v>154</v>
      </c>
      <c r="H422" s="165">
        <v>2</v>
      </c>
      <c r="I422" s="166"/>
      <c r="J422" s="166">
        <f>ROUND(I422*H422,2)</f>
        <v>0</v>
      </c>
      <c r="K422" s="163" t="s">
        <v>155</v>
      </c>
      <c r="L422" s="39"/>
      <c r="M422" s="167" t="s">
        <v>5</v>
      </c>
      <c r="N422" s="168" t="s">
        <v>44</v>
      </c>
      <c r="O422" s="169">
        <v>1.6639999999999999</v>
      </c>
      <c r="P422" s="169">
        <f>O422*H422</f>
        <v>3.3279999999999998</v>
      </c>
      <c r="Q422" s="169">
        <v>1.1469999999999999E-2</v>
      </c>
      <c r="R422" s="169">
        <f>Q422*H422</f>
        <v>2.2939999999999999E-2</v>
      </c>
      <c r="S422" s="169">
        <v>0</v>
      </c>
      <c r="T422" s="170">
        <f>S422*H422</f>
        <v>0</v>
      </c>
      <c r="AR422" s="25" t="s">
        <v>156</v>
      </c>
      <c r="AT422" s="25" t="s">
        <v>151</v>
      </c>
      <c r="AU422" s="25" t="s">
        <v>82</v>
      </c>
      <c r="AY422" s="25" t="s">
        <v>149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25" t="s">
        <v>80</v>
      </c>
      <c r="BK422" s="171">
        <f>ROUND(I422*H422,2)</f>
        <v>0</v>
      </c>
      <c r="BL422" s="25" t="s">
        <v>156</v>
      </c>
      <c r="BM422" s="25" t="s">
        <v>1553</v>
      </c>
    </row>
    <row r="423" spans="2:65" s="13" customFormat="1">
      <c r="B423" s="182"/>
      <c r="D423" s="173" t="s">
        <v>173</v>
      </c>
      <c r="E423" s="183" t="s">
        <v>5</v>
      </c>
      <c r="F423" s="184" t="s">
        <v>491</v>
      </c>
      <c r="H423" s="183" t="s">
        <v>5</v>
      </c>
      <c r="L423" s="182"/>
      <c r="M423" s="185"/>
      <c r="N423" s="186"/>
      <c r="O423" s="186"/>
      <c r="P423" s="186"/>
      <c r="Q423" s="186"/>
      <c r="R423" s="186"/>
      <c r="S423" s="186"/>
      <c r="T423" s="187"/>
      <c r="AT423" s="183" t="s">
        <v>173</v>
      </c>
      <c r="AU423" s="183" t="s">
        <v>82</v>
      </c>
      <c r="AV423" s="13" t="s">
        <v>80</v>
      </c>
      <c r="AW423" s="13" t="s">
        <v>36</v>
      </c>
      <c r="AX423" s="13" t="s">
        <v>73</v>
      </c>
      <c r="AY423" s="183" t="s">
        <v>149</v>
      </c>
    </row>
    <row r="424" spans="2:65" s="12" customFormat="1">
      <c r="B424" s="172"/>
      <c r="D424" s="173" t="s">
        <v>173</v>
      </c>
      <c r="E424" s="174" t="s">
        <v>5</v>
      </c>
      <c r="F424" s="175" t="s">
        <v>82</v>
      </c>
      <c r="H424" s="176">
        <v>2</v>
      </c>
      <c r="L424" s="172"/>
      <c r="M424" s="177"/>
      <c r="N424" s="178"/>
      <c r="O424" s="178"/>
      <c r="P424" s="178"/>
      <c r="Q424" s="178"/>
      <c r="R424" s="178"/>
      <c r="S424" s="178"/>
      <c r="T424" s="179"/>
      <c r="AT424" s="174" t="s">
        <v>173</v>
      </c>
      <c r="AU424" s="174" t="s">
        <v>82</v>
      </c>
      <c r="AV424" s="12" t="s">
        <v>82</v>
      </c>
      <c r="AW424" s="12" t="s">
        <v>36</v>
      </c>
      <c r="AX424" s="12" t="s">
        <v>80</v>
      </c>
      <c r="AY424" s="174" t="s">
        <v>149</v>
      </c>
    </row>
    <row r="425" spans="2:65" s="1" customFormat="1" ht="16.5" customHeight="1">
      <c r="B425" s="160"/>
      <c r="C425" s="202" t="s">
        <v>569</v>
      </c>
      <c r="D425" s="202" t="s">
        <v>415</v>
      </c>
      <c r="E425" s="203" t="s">
        <v>681</v>
      </c>
      <c r="F425" s="204" t="s">
        <v>682</v>
      </c>
      <c r="G425" s="205" t="s">
        <v>154</v>
      </c>
      <c r="H425" s="206">
        <v>2</v>
      </c>
      <c r="I425" s="207"/>
      <c r="J425" s="207">
        <f>ROUND(I425*H425,2)</f>
        <v>0</v>
      </c>
      <c r="K425" s="204" t="s">
        <v>155</v>
      </c>
      <c r="L425" s="208"/>
      <c r="M425" s="209" t="s">
        <v>5</v>
      </c>
      <c r="N425" s="210" t="s">
        <v>44</v>
      </c>
      <c r="O425" s="169">
        <v>0</v>
      </c>
      <c r="P425" s="169">
        <f>O425*H425</f>
        <v>0</v>
      </c>
      <c r="Q425" s="169">
        <v>0.58499999999999996</v>
      </c>
      <c r="R425" s="169">
        <f>Q425*H425</f>
        <v>1.17</v>
      </c>
      <c r="S425" s="169">
        <v>0</v>
      </c>
      <c r="T425" s="170">
        <f>S425*H425</f>
        <v>0</v>
      </c>
      <c r="AR425" s="25" t="s">
        <v>195</v>
      </c>
      <c r="AT425" s="25" t="s">
        <v>415</v>
      </c>
      <c r="AU425" s="25" t="s">
        <v>82</v>
      </c>
      <c r="AY425" s="25" t="s">
        <v>149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25" t="s">
        <v>80</v>
      </c>
      <c r="BK425" s="171">
        <f>ROUND(I425*H425,2)</f>
        <v>0</v>
      </c>
      <c r="BL425" s="25" t="s">
        <v>156</v>
      </c>
      <c r="BM425" s="25" t="s">
        <v>1554</v>
      </c>
    </row>
    <row r="426" spans="2:65" s="1" customFormat="1" ht="16.5" customHeight="1">
      <c r="B426" s="160"/>
      <c r="C426" s="161" t="s">
        <v>575</v>
      </c>
      <c r="D426" s="161" t="s">
        <v>151</v>
      </c>
      <c r="E426" s="162" t="s">
        <v>685</v>
      </c>
      <c r="F426" s="163" t="s">
        <v>686</v>
      </c>
      <c r="G426" s="164" t="s">
        <v>154</v>
      </c>
      <c r="H426" s="165">
        <v>2</v>
      </c>
      <c r="I426" s="166"/>
      <c r="J426" s="166">
        <f>ROUND(I426*H426,2)</f>
        <v>0</v>
      </c>
      <c r="K426" s="163" t="s">
        <v>155</v>
      </c>
      <c r="L426" s="39"/>
      <c r="M426" s="167" t="s">
        <v>5</v>
      </c>
      <c r="N426" s="168" t="s">
        <v>44</v>
      </c>
      <c r="O426" s="169">
        <v>2.08</v>
      </c>
      <c r="P426" s="169">
        <f>O426*H426</f>
        <v>4.16</v>
      </c>
      <c r="Q426" s="169">
        <v>2.7529999999999999E-2</v>
      </c>
      <c r="R426" s="169">
        <f>Q426*H426</f>
        <v>5.5059999999999998E-2</v>
      </c>
      <c r="S426" s="169">
        <v>0</v>
      </c>
      <c r="T426" s="170">
        <f>S426*H426</f>
        <v>0</v>
      </c>
      <c r="AR426" s="25" t="s">
        <v>156</v>
      </c>
      <c r="AT426" s="25" t="s">
        <v>151</v>
      </c>
      <c r="AU426" s="25" t="s">
        <v>82</v>
      </c>
      <c r="AY426" s="25" t="s">
        <v>149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25" t="s">
        <v>80</v>
      </c>
      <c r="BK426" s="171">
        <f>ROUND(I426*H426,2)</f>
        <v>0</v>
      </c>
      <c r="BL426" s="25" t="s">
        <v>156</v>
      </c>
      <c r="BM426" s="25" t="s">
        <v>1555</v>
      </c>
    </row>
    <row r="427" spans="2:65" s="13" customFormat="1">
      <c r="B427" s="182"/>
      <c r="D427" s="173" t="s">
        <v>173</v>
      </c>
      <c r="E427" s="183" t="s">
        <v>5</v>
      </c>
      <c r="F427" s="184" t="s">
        <v>491</v>
      </c>
      <c r="H427" s="183" t="s">
        <v>5</v>
      </c>
      <c r="L427" s="182"/>
      <c r="M427" s="185"/>
      <c r="N427" s="186"/>
      <c r="O427" s="186"/>
      <c r="P427" s="186"/>
      <c r="Q427" s="186"/>
      <c r="R427" s="186"/>
      <c r="S427" s="186"/>
      <c r="T427" s="187"/>
      <c r="AT427" s="183" t="s">
        <v>173</v>
      </c>
      <c r="AU427" s="183" t="s">
        <v>82</v>
      </c>
      <c r="AV427" s="13" t="s">
        <v>80</v>
      </c>
      <c r="AW427" s="13" t="s">
        <v>36</v>
      </c>
      <c r="AX427" s="13" t="s">
        <v>73</v>
      </c>
      <c r="AY427" s="183" t="s">
        <v>149</v>
      </c>
    </row>
    <row r="428" spans="2:65" s="12" customFormat="1">
      <c r="B428" s="172"/>
      <c r="D428" s="173" t="s">
        <v>173</v>
      </c>
      <c r="E428" s="174" t="s">
        <v>5</v>
      </c>
      <c r="F428" s="175" t="s">
        <v>82</v>
      </c>
      <c r="H428" s="176">
        <v>2</v>
      </c>
      <c r="L428" s="172"/>
      <c r="M428" s="177"/>
      <c r="N428" s="178"/>
      <c r="O428" s="178"/>
      <c r="P428" s="178"/>
      <c r="Q428" s="178"/>
      <c r="R428" s="178"/>
      <c r="S428" s="178"/>
      <c r="T428" s="179"/>
      <c r="AT428" s="174" t="s">
        <v>173</v>
      </c>
      <c r="AU428" s="174" t="s">
        <v>82</v>
      </c>
      <c r="AV428" s="12" t="s">
        <v>82</v>
      </c>
      <c r="AW428" s="12" t="s">
        <v>36</v>
      </c>
      <c r="AX428" s="12" t="s">
        <v>80</v>
      </c>
      <c r="AY428" s="174" t="s">
        <v>149</v>
      </c>
    </row>
    <row r="429" spans="2:65" s="1" customFormat="1" ht="16.5" customHeight="1">
      <c r="B429" s="160"/>
      <c r="C429" s="202" t="s">
        <v>579</v>
      </c>
      <c r="D429" s="202" t="s">
        <v>415</v>
      </c>
      <c r="E429" s="203" t="s">
        <v>690</v>
      </c>
      <c r="F429" s="204" t="s">
        <v>691</v>
      </c>
      <c r="G429" s="205" t="s">
        <v>154</v>
      </c>
      <c r="H429" s="206">
        <v>2</v>
      </c>
      <c r="I429" s="207"/>
      <c r="J429" s="207">
        <f>ROUND(I429*H429,2)</f>
        <v>0</v>
      </c>
      <c r="K429" s="204" t="s">
        <v>155</v>
      </c>
      <c r="L429" s="208"/>
      <c r="M429" s="209" t="s">
        <v>5</v>
      </c>
      <c r="N429" s="210" t="s">
        <v>44</v>
      </c>
      <c r="O429" s="169">
        <v>0</v>
      </c>
      <c r="P429" s="169">
        <f>O429*H429</f>
        <v>0</v>
      </c>
      <c r="Q429" s="169">
        <v>1.6</v>
      </c>
      <c r="R429" s="169">
        <f>Q429*H429</f>
        <v>3.2</v>
      </c>
      <c r="S429" s="169">
        <v>0</v>
      </c>
      <c r="T429" s="170">
        <f>S429*H429</f>
        <v>0</v>
      </c>
      <c r="AR429" s="25" t="s">
        <v>195</v>
      </c>
      <c r="AT429" s="25" t="s">
        <v>415</v>
      </c>
      <c r="AU429" s="25" t="s">
        <v>82</v>
      </c>
      <c r="AY429" s="25" t="s">
        <v>149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25" t="s">
        <v>80</v>
      </c>
      <c r="BK429" s="171">
        <f>ROUND(I429*H429,2)</f>
        <v>0</v>
      </c>
      <c r="BL429" s="25" t="s">
        <v>156</v>
      </c>
      <c r="BM429" s="25" t="s">
        <v>1556</v>
      </c>
    </row>
    <row r="430" spans="2:65" s="1" customFormat="1" ht="63.75" customHeight="1">
      <c r="B430" s="160"/>
      <c r="C430" s="202" t="s">
        <v>583</v>
      </c>
      <c r="D430" s="202" t="s">
        <v>415</v>
      </c>
      <c r="E430" s="203" t="s">
        <v>698</v>
      </c>
      <c r="F430" s="204" t="s">
        <v>699</v>
      </c>
      <c r="G430" s="205" t="s">
        <v>154</v>
      </c>
      <c r="H430" s="206">
        <v>6</v>
      </c>
      <c r="I430" s="207"/>
      <c r="J430" s="207">
        <f>ROUND(I430*H430,2)</f>
        <v>0</v>
      </c>
      <c r="K430" s="204" t="s">
        <v>5</v>
      </c>
      <c r="L430" s="208"/>
      <c r="M430" s="209" t="s">
        <v>5</v>
      </c>
      <c r="N430" s="210" t="s">
        <v>44</v>
      </c>
      <c r="O430" s="169">
        <v>0</v>
      </c>
      <c r="P430" s="169">
        <f>O430*H430</f>
        <v>0</v>
      </c>
      <c r="Q430" s="169">
        <v>2E-3</v>
      </c>
      <c r="R430" s="169">
        <f>Q430*H430</f>
        <v>1.2E-2</v>
      </c>
      <c r="S430" s="169">
        <v>0</v>
      </c>
      <c r="T430" s="170">
        <f>S430*H430</f>
        <v>0</v>
      </c>
      <c r="AR430" s="25" t="s">
        <v>195</v>
      </c>
      <c r="AT430" s="25" t="s">
        <v>415</v>
      </c>
      <c r="AU430" s="25" t="s">
        <v>82</v>
      </c>
      <c r="AY430" s="25" t="s">
        <v>149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25" t="s">
        <v>80</v>
      </c>
      <c r="BK430" s="171">
        <f>ROUND(I430*H430,2)</f>
        <v>0</v>
      </c>
      <c r="BL430" s="25" t="s">
        <v>156</v>
      </c>
      <c r="BM430" s="25" t="s">
        <v>1557</v>
      </c>
    </row>
    <row r="431" spans="2:65" s="1" customFormat="1" ht="25.5" customHeight="1">
      <c r="B431" s="160"/>
      <c r="C431" s="161" t="s">
        <v>587</v>
      </c>
      <c r="D431" s="161" t="s">
        <v>151</v>
      </c>
      <c r="E431" s="162" t="s">
        <v>702</v>
      </c>
      <c r="F431" s="163" t="s">
        <v>703</v>
      </c>
      <c r="G431" s="164" t="s">
        <v>154</v>
      </c>
      <c r="H431" s="165">
        <v>2</v>
      </c>
      <c r="I431" s="166"/>
      <c r="J431" s="166">
        <f>ROUND(I431*H431,2)</f>
        <v>0</v>
      </c>
      <c r="K431" s="163" t="s">
        <v>155</v>
      </c>
      <c r="L431" s="39"/>
      <c r="M431" s="167" t="s">
        <v>5</v>
      </c>
      <c r="N431" s="168" t="s">
        <v>44</v>
      </c>
      <c r="O431" s="169">
        <v>1.3140000000000001</v>
      </c>
      <c r="P431" s="169">
        <f>O431*H431</f>
        <v>2.6280000000000001</v>
      </c>
      <c r="Q431" s="169">
        <v>0.21734000000000001</v>
      </c>
      <c r="R431" s="169">
        <f>Q431*H431</f>
        <v>0.43468000000000001</v>
      </c>
      <c r="S431" s="169">
        <v>0</v>
      </c>
      <c r="T431" s="170">
        <f>S431*H431</f>
        <v>0</v>
      </c>
      <c r="AR431" s="25" t="s">
        <v>156</v>
      </c>
      <c r="AT431" s="25" t="s">
        <v>151</v>
      </c>
      <c r="AU431" s="25" t="s">
        <v>82</v>
      </c>
      <c r="AY431" s="25" t="s">
        <v>149</v>
      </c>
      <c r="BE431" s="171">
        <f>IF(N431="základní",J431,0)</f>
        <v>0</v>
      </c>
      <c r="BF431" s="171">
        <f>IF(N431="snížená",J431,0)</f>
        <v>0</v>
      </c>
      <c r="BG431" s="171">
        <f>IF(N431="zákl. přenesená",J431,0)</f>
        <v>0</v>
      </c>
      <c r="BH431" s="171">
        <f>IF(N431="sníž. přenesená",J431,0)</f>
        <v>0</v>
      </c>
      <c r="BI431" s="171">
        <f>IF(N431="nulová",J431,0)</f>
        <v>0</v>
      </c>
      <c r="BJ431" s="25" t="s">
        <v>80</v>
      </c>
      <c r="BK431" s="171">
        <f>ROUND(I431*H431,2)</f>
        <v>0</v>
      </c>
      <c r="BL431" s="25" t="s">
        <v>156</v>
      </c>
      <c r="BM431" s="25" t="s">
        <v>1558</v>
      </c>
    </row>
    <row r="432" spans="2:65" s="13" customFormat="1">
      <c r="B432" s="182"/>
      <c r="D432" s="173" t="s">
        <v>173</v>
      </c>
      <c r="E432" s="183" t="s">
        <v>5</v>
      </c>
      <c r="F432" s="184" t="s">
        <v>491</v>
      </c>
      <c r="H432" s="183" t="s">
        <v>5</v>
      </c>
      <c r="L432" s="182"/>
      <c r="M432" s="185"/>
      <c r="N432" s="186"/>
      <c r="O432" s="186"/>
      <c r="P432" s="186"/>
      <c r="Q432" s="186"/>
      <c r="R432" s="186"/>
      <c r="S432" s="186"/>
      <c r="T432" s="187"/>
      <c r="AT432" s="183" t="s">
        <v>173</v>
      </c>
      <c r="AU432" s="183" t="s">
        <v>82</v>
      </c>
      <c r="AV432" s="13" t="s">
        <v>80</v>
      </c>
      <c r="AW432" s="13" t="s">
        <v>36</v>
      </c>
      <c r="AX432" s="13" t="s">
        <v>73</v>
      </c>
      <c r="AY432" s="183" t="s">
        <v>149</v>
      </c>
    </row>
    <row r="433" spans="2:65" s="12" customFormat="1">
      <c r="B433" s="172"/>
      <c r="D433" s="173" t="s">
        <v>173</v>
      </c>
      <c r="E433" s="174" t="s">
        <v>5</v>
      </c>
      <c r="F433" s="175" t="s">
        <v>1559</v>
      </c>
      <c r="H433" s="176">
        <v>2</v>
      </c>
      <c r="L433" s="172"/>
      <c r="M433" s="177"/>
      <c r="N433" s="178"/>
      <c r="O433" s="178"/>
      <c r="P433" s="178"/>
      <c r="Q433" s="178"/>
      <c r="R433" s="178"/>
      <c r="S433" s="178"/>
      <c r="T433" s="179"/>
      <c r="AT433" s="174" t="s">
        <v>173</v>
      </c>
      <c r="AU433" s="174" t="s">
        <v>82</v>
      </c>
      <c r="AV433" s="12" t="s">
        <v>82</v>
      </c>
      <c r="AW433" s="12" t="s">
        <v>36</v>
      </c>
      <c r="AX433" s="12" t="s">
        <v>80</v>
      </c>
      <c r="AY433" s="174" t="s">
        <v>149</v>
      </c>
    </row>
    <row r="434" spans="2:65" s="1" customFormat="1" ht="16.5" customHeight="1">
      <c r="B434" s="160"/>
      <c r="C434" s="202" t="s">
        <v>591</v>
      </c>
      <c r="D434" s="202" t="s">
        <v>415</v>
      </c>
      <c r="E434" s="203" t="s">
        <v>707</v>
      </c>
      <c r="F434" s="204" t="s">
        <v>708</v>
      </c>
      <c r="G434" s="205" t="s">
        <v>154</v>
      </c>
      <c r="H434" s="206">
        <v>1</v>
      </c>
      <c r="I434" s="207"/>
      <c r="J434" s="207">
        <f>ROUND(I434*H434,2)</f>
        <v>0</v>
      </c>
      <c r="K434" s="204" t="s">
        <v>5</v>
      </c>
      <c r="L434" s="208"/>
      <c r="M434" s="209" t="s">
        <v>5</v>
      </c>
      <c r="N434" s="210" t="s">
        <v>44</v>
      </c>
      <c r="O434" s="169">
        <v>0</v>
      </c>
      <c r="P434" s="169">
        <f>O434*H434</f>
        <v>0</v>
      </c>
      <c r="Q434" s="169">
        <v>8.1000000000000003E-2</v>
      </c>
      <c r="R434" s="169">
        <f>Q434*H434</f>
        <v>8.1000000000000003E-2</v>
      </c>
      <c r="S434" s="169">
        <v>0</v>
      </c>
      <c r="T434" s="170">
        <f>S434*H434</f>
        <v>0</v>
      </c>
      <c r="AR434" s="25" t="s">
        <v>195</v>
      </c>
      <c r="AT434" s="25" t="s">
        <v>415</v>
      </c>
      <c r="AU434" s="25" t="s">
        <v>82</v>
      </c>
      <c r="AY434" s="25" t="s">
        <v>149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25" t="s">
        <v>80</v>
      </c>
      <c r="BK434" s="171">
        <f>ROUND(I434*H434,2)</f>
        <v>0</v>
      </c>
      <c r="BL434" s="25" t="s">
        <v>156</v>
      </c>
      <c r="BM434" s="25" t="s">
        <v>1560</v>
      </c>
    </row>
    <row r="435" spans="2:65" s="1" customFormat="1" ht="16.5" customHeight="1">
      <c r="B435" s="160"/>
      <c r="C435" s="202" t="s">
        <v>595</v>
      </c>
      <c r="D435" s="202" t="s">
        <v>415</v>
      </c>
      <c r="E435" s="203" t="s">
        <v>711</v>
      </c>
      <c r="F435" s="204" t="s">
        <v>712</v>
      </c>
      <c r="G435" s="205" t="s">
        <v>154</v>
      </c>
      <c r="H435" s="206">
        <v>1</v>
      </c>
      <c r="I435" s="207"/>
      <c r="J435" s="207">
        <f>ROUND(I435*H435,2)</f>
        <v>0</v>
      </c>
      <c r="K435" s="204" t="s">
        <v>5</v>
      </c>
      <c r="L435" s="208"/>
      <c r="M435" s="209" t="s">
        <v>5</v>
      </c>
      <c r="N435" s="210" t="s">
        <v>44</v>
      </c>
      <c r="O435" s="169">
        <v>0</v>
      </c>
      <c r="P435" s="169">
        <f>O435*H435</f>
        <v>0</v>
      </c>
      <c r="Q435" s="169">
        <v>7.9000000000000001E-2</v>
      </c>
      <c r="R435" s="169">
        <f>Q435*H435</f>
        <v>7.9000000000000001E-2</v>
      </c>
      <c r="S435" s="169">
        <v>0</v>
      </c>
      <c r="T435" s="170">
        <f>S435*H435</f>
        <v>0</v>
      </c>
      <c r="AR435" s="25" t="s">
        <v>195</v>
      </c>
      <c r="AT435" s="25" t="s">
        <v>415</v>
      </c>
      <c r="AU435" s="25" t="s">
        <v>82</v>
      </c>
      <c r="AY435" s="25" t="s">
        <v>149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25" t="s">
        <v>80</v>
      </c>
      <c r="BK435" s="171">
        <f>ROUND(I435*H435,2)</f>
        <v>0</v>
      </c>
      <c r="BL435" s="25" t="s">
        <v>156</v>
      </c>
      <c r="BM435" s="25" t="s">
        <v>1561</v>
      </c>
    </row>
    <row r="436" spans="2:65" s="11" customFormat="1" ht="29.85" customHeight="1">
      <c r="B436" s="148"/>
      <c r="D436" s="149" t="s">
        <v>72</v>
      </c>
      <c r="E436" s="158" t="s">
        <v>203</v>
      </c>
      <c r="F436" s="158" t="s">
        <v>714</v>
      </c>
      <c r="J436" s="159">
        <f>BK436</f>
        <v>0</v>
      </c>
      <c r="L436" s="148"/>
      <c r="M436" s="152"/>
      <c r="N436" s="153"/>
      <c r="O436" s="153"/>
      <c r="P436" s="154">
        <f>SUM(P437:P448)</f>
        <v>1.8359999999999999</v>
      </c>
      <c r="Q436" s="153"/>
      <c r="R436" s="154">
        <f>SUM(R437:R448)</f>
        <v>1.1900000000000001E-3</v>
      </c>
      <c r="S436" s="153"/>
      <c r="T436" s="155">
        <f>SUM(T437:T448)</f>
        <v>0</v>
      </c>
      <c r="AR436" s="149" t="s">
        <v>80</v>
      </c>
      <c r="AT436" s="156" t="s">
        <v>72</v>
      </c>
      <c r="AU436" s="156" t="s">
        <v>80</v>
      </c>
      <c r="AY436" s="149" t="s">
        <v>149</v>
      </c>
      <c r="BK436" s="157">
        <f>SUM(BK437:BK448)</f>
        <v>0</v>
      </c>
    </row>
    <row r="437" spans="2:65" s="1" customFormat="1" ht="25.5" customHeight="1">
      <c r="B437" s="160"/>
      <c r="C437" s="161" t="s">
        <v>601</v>
      </c>
      <c r="D437" s="161" t="s">
        <v>151</v>
      </c>
      <c r="E437" s="162" t="s">
        <v>722</v>
      </c>
      <c r="F437" s="163" t="s">
        <v>723</v>
      </c>
      <c r="G437" s="164" t="s">
        <v>219</v>
      </c>
      <c r="H437" s="165">
        <v>3.4</v>
      </c>
      <c r="I437" s="166"/>
      <c r="J437" s="166">
        <f>ROUND(I437*H437,2)</f>
        <v>0</v>
      </c>
      <c r="K437" s="163" t="s">
        <v>155</v>
      </c>
      <c r="L437" s="39"/>
      <c r="M437" s="167" t="s">
        <v>5</v>
      </c>
      <c r="N437" s="168" t="s">
        <v>44</v>
      </c>
      <c r="O437" s="169">
        <v>0.24</v>
      </c>
      <c r="P437" s="169">
        <f>O437*H437</f>
        <v>0.81599999999999995</v>
      </c>
      <c r="Q437" s="169">
        <v>1.0000000000000001E-5</v>
      </c>
      <c r="R437" s="169">
        <f>Q437*H437</f>
        <v>3.4E-5</v>
      </c>
      <c r="S437" s="169">
        <v>0</v>
      </c>
      <c r="T437" s="170">
        <f>S437*H437</f>
        <v>0</v>
      </c>
      <c r="AR437" s="25" t="s">
        <v>156</v>
      </c>
      <c r="AT437" s="25" t="s">
        <v>151</v>
      </c>
      <c r="AU437" s="25" t="s">
        <v>82</v>
      </c>
      <c r="AY437" s="25" t="s">
        <v>149</v>
      </c>
      <c r="BE437" s="171">
        <f>IF(N437="základní",J437,0)</f>
        <v>0</v>
      </c>
      <c r="BF437" s="171">
        <f>IF(N437="snížená",J437,0)</f>
        <v>0</v>
      </c>
      <c r="BG437" s="171">
        <f>IF(N437="zákl. přenesená",J437,0)</f>
        <v>0</v>
      </c>
      <c r="BH437" s="171">
        <f>IF(N437="sníž. přenesená",J437,0)</f>
        <v>0</v>
      </c>
      <c r="BI437" s="171">
        <f>IF(N437="nulová",J437,0)</f>
        <v>0</v>
      </c>
      <c r="BJ437" s="25" t="s">
        <v>80</v>
      </c>
      <c r="BK437" s="171">
        <f>ROUND(I437*H437,2)</f>
        <v>0</v>
      </c>
      <c r="BL437" s="25" t="s">
        <v>156</v>
      </c>
      <c r="BM437" s="25" t="s">
        <v>1562</v>
      </c>
    </row>
    <row r="438" spans="2:65" s="13" customFormat="1">
      <c r="B438" s="182"/>
      <c r="D438" s="173" t="s">
        <v>173</v>
      </c>
      <c r="E438" s="183" t="s">
        <v>5</v>
      </c>
      <c r="F438" s="184" t="s">
        <v>187</v>
      </c>
      <c r="H438" s="183" t="s">
        <v>5</v>
      </c>
      <c r="L438" s="182"/>
      <c r="M438" s="185"/>
      <c r="N438" s="186"/>
      <c r="O438" s="186"/>
      <c r="P438" s="186"/>
      <c r="Q438" s="186"/>
      <c r="R438" s="186"/>
      <c r="S438" s="186"/>
      <c r="T438" s="187"/>
      <c r="AT438" s="183" t="s">
        <v>173</v>
      </c>
      <c r="AU438" s="183" t="s">
        <v>82</v>
      </c>
      <c r="AV438" s="13" t="s">
        <v>80</v>
      </c>
      <c r="AW438" s="13" t="s">
        <v>36</v>
      </c>
      <c r="AX438" s="13" t="s">
        <v>73</v>
      </c>
      <c r="AY438" s="183" t="s">
        <v>149</v>
      </c>
    </row>
    <row r="439" spans="2:65" s="13" customFormat="1">
      <c r="B439" s="182"/>
      <c r="D439" s="173" t="s">
        <v>173</v>
      </c>
      <c r="E439" s="183" t="s">
        <v>5</v>
      </c>
      <c r="F439" s="184" t="s">
        <v>188</v>
      </c>
      <c r="H439" s="183" t="s">
        <v>5</v>
      </c>
      <c r="L439" s="182"/>
      <c r="M439" s="185"/>
      <c r="N439" s="186"/>
      <c r="O439" s="186"/>
      <c r="P439" s="186"/>
      <c r="Q439" s="186"/>
      <c r="R439" s="186"/>
      <c r="S439" s="186"/>
      <c r="T439" s="187"/>
      <c r="AT439" s="183" t="s">
        <v>173</v>
      </c>
      <c r="AU439" s="183" t="s">
        <v>82</v>
      </c>
      <c r="AV439" s="13" t="s">
        <v>80</v>
      </c>
      <c r="AW439" s="13" t="s">
        <v>36</v>
      </c>
      <c r="AX439" s="13" t="s">
        <v>73</v>
      </c>
      <c r="AY439" s="183" t="s">
        <v>149</v>
      </c>
    </row>
    <row r="440" spans="2:65" s="12" customFormat="1">
      <c r="B440" s="172"/>
      <c r="D440" s="173" t="s">
        <v>173</v>
      </c>
      <c r="E440" s="174" t="s">
        <v>5</v>
      </c>
      <c r="F440" s="175" t="s">
        <v>1563</v>
      </c>
      <c r="H440" s="176">
        <v>3.4</v>
      </c>
      <c r="L440" s="172"/>
      <c r="M440" s="177"/>
      <c r="N440" s="178"/>
      <c r="O440" s="178"/>
      <c r="P440" s="178"/>
      <c r="Q440" s="178"/>
      <c r="R440" s="178"/>
      <c r="S440" s="178"/>
      <c r="T440" s="179"/>
      <c r="AT440" s="174" t="s">
        <v>173</v>
      </c>
      <c r="AU440" s="174" t="s">
        <v>82</v>
      </c>
      <c r="AV440" s="12" t="s">
        <v>82</v>
      </c>
      <c r="AW440" s="12" t="s">
        <v>36</v>
      </c>
      <c r="AX440" s="12" t="s">
        <v>80</v>
      </c>
      <c r="AY440" s="174" t="s">
        <v>149</v>
      </c>
    </row>
    <row r="441" spans="2:65" s="1" customFormat="1" ht="38.25" customHeight="1">
      <c r="B441" s="160"/>
      <c r="C441" s="161" t="s">
        <v>605</v>
      </c>
      <c r="D441" s="161" t="s">
        <v>151</v>
      </c>
      <c r="E441" s="162" t="s">
        <v>728</v>
      </c>
      <c r="F441" s="163" t="s">
        <v>729</v>
      </c>
      <c r="G441" s="164" t="s">
        <v>219</v>
      </c>
      <c r="H441" s="165">
        <v>3.4</v>
      </c>
      <c r="I441" s="166"/>
      <c r="J441" s="166">
        <f>ROUND(I441*H441,2)</f>
        <v>0</v>
      </c>
      <c r="K441" s="163" t="s">
        <v>155</v>
      </c>
      <c r="L441" s="39"/>
      <c r="M441" s="167" t="s">
        <v>5</v>
      </c>
      <c r="N441" s="168" t="s">
        <v>44</v>
      </c>
      <c r="O441" s="169">
        <v>0.104</v>
      </c>
      <c r="P441" s="169">
        <f>O441*H441</f>
        <v>0.35359999999999997</v>
      </c>
      <c r="Q441" s="169">
        <v>3.4000000000000002E-4</v>
      </c>
      <c r="R441" s="169">
        <f>Q441*H441</f>
        <v>1.1560000000000001E-3</v>
      </c>
      <c r="S441" s="169">
        <v>0</v>
      </c>
      <c r="T441" s="170">
        <f>S441*H441</f>
        <v>0</v>
      </c>
      <c r="AR441" s="25" t="s">
        <v>156</v>
      </c>
      <c r="AT441" s="25" t="s">
        <v>151</v>
      </c>
      <c r="AU441" s="25" t="s">
        <v>82</v>
      </c>
      <c r="AY441" s="25" t="s">
        <v>149</v>
      </c>
      <c r="BE441" s="171">
        <f>IF(N441="základní",J441,0)</f>
        <v>0</v>
      </c>
      <c r="BF441" s="171">
        <f>IF(N441="snížená",J441,0)</f>
        <v>0</v>
      </c>
      <c r="BG441" s="171">
        <f>IF(N441="zákl. přenesená",J441,0)</f>
        <v>0</v>
      </c>
      <c r="BH441" s="171">
        <f>IF(N441="sníž. přenesená",J441,0)</f>
        <v>0</v>
      </c>
      <c r="BI441" s="171">
        <f>IF(N441="nulová",J441,0)</f>
        <v>0</v>
      </c>
      <c r="BJ441" s="25" t="s">
        <v>80</v>
      </c>
      <c r="BK441" s="171">
        <f>ROUND(I441*H441,2)</f>
        <v>0</v>
      </c>
      <c r="BL441" s="25" t="s">
        <v>156</v>
      </c>
      <c r="BM441" s="25" t="s">
        <v>1564</v>
      </c>
    </row>
    <row r="442" spans="2:65" s="13" customFormat="1">
      <c r="B442" s="182"/>
      <c r="D442" s="173" t="s">
        <v>173</v>
      </c>
      <c r="E442" s="183" t="s">
        <v>5</v>
      </c>
      <c r="F442" s="184" t="s">
        <v>187</v>
      </c>
      <c r="H442" s="183" t="s">
        <v>5</v>
      </c>
      <c r="L442" s="182"/>
      <c r="M442" s="185"/>
      <c r="N442" s="186"/>
      <c r="O442" s="186"/>
      <c r="P442" s="186"/>
      <c r="Q442" s="186"/>
      <c r="R442" s="186"/>
      <c r="S442" s="186"/>
      <c r="T442" s="187"/>
      <c r="AT442" s="183" t="s">
        <v>173</v>
      </c>
      <c r="AU442" s="183" t="s">
        <v>82</v>
      </c>
      <c r="AV442" s="13" t="s">
        <v>80</v>
      </c>
      <c r="AW442" s="13" t="s">
        <v>36</v>
      </c>
      <c r="AX442" s="13" t="s">
        <v>73</v>
      </c>
      <c r="AY442" s="183" t="s">
        <v>149</v>
      </c>
    </row>
    <row r="443" spans="2:65" s="13" customFormat="1">
      <c r="B443" s="182"/>
      <c r="D443" s="173" t="s">
        <v>173</v>
      </c>
      <c r="E443" s="183" t="s">
        <v>5</v>
      </c>
      <c r="F443" s="184" t="s">
        <v>188</v>
      </c>
      <c r="H443" s="183" t="s">
        <v>5</v>
      </c>
      <c r="L443" s="182"/>
      <c r="M443" s="185"/>
      <c r="N443" s="186"/>
      <c r="O443" s="186"/>
      <c r="P443" s="186"/>
      <c r="Q443" s="186"/>
      <c r="R443" s="186"/>
      <c r="S443" s="186"/>
      <c r="T443" s="187"/>
      <c r="AT443" s="183" t="s">
        <v>173</v>
      </c>
      <c r="AU443" s="183" t="s">
        <v>82</v>
      </c>
      <c r="AV443" s="13" t="s">
        <v>80</v>
      </c>
      <c r="AW443" s="13" t="s">
        <v>36</v>
      </c>
      <c r="AX443" s="13" t="s">
        <v>73</v>
      </c>
      <c r="AY443" s="183" t="s">
        <v>149</v>
      </c>
    </row>
    <row r="444" spans="2:65" s="12" customFormat="1">
      <c r="B444" s="172"/>
      <c r="D444" s="173" t="s">
        <v>173</v>
      </c>
      <c r="E444" s="174" t="s">
        <v>5</v>
      </c>
      <c r="F444" s="175" t="s">
        <v>1563</v>
      </c>
      <c r="H444" s="176">
        <v>3.4</v>
      </c>
      <c r="L444" s="172"/>
      <c r="M444" s="177"/>
      <c r="N444" s="178"/>
      <c r="O444" s="178"/>
      <c r="P444" s="178"/>
      <c r="Q444" s="178"/>
      <c r="R444" s="178"/>
      <c r="S444" s="178"/>
      <c r="T444" s="179"/>
      <c r="AT444" s="174" t="s">
        <v>173</v>
      </c>
      <c r="AU444" s="174" t="s">
        <v>82</v>
      </c>
      <c r="AV444" s="12" t="s">
        <v>82</v>
      </c>
      <c r="AW444" s="12" t="s">
        <v>36</v>
      </c>
      <c r="AX444" s="12" t="s">
        <v>80</v>
      </c>
      <c r="AY444" s="174" t="s">
        <v>149</v>
      </c>
    </row>
    <row r="445" spans="2:65" s="1" customFormat="1" ht="25.5" customHeight="1">
      <c r="B445" s="160"/>
      <c r="C445" s="161" t="s">
        <v>609</v>
      </c>
      <c r="D445" s="161" t="s">
        <v>151</v>
      </c>
      <c r="E445" s="162" t="s">
        <v>732</v>
      </c>
      <c r="F445" s="163" t="s">
        <v>733</v>
      </c>
      <c r="G445" s="164" t="s">
        <v>219</v>
      </c>
      <c r="H445" s="165">
        <v>3.4</v>
      </c>
      <c r="I445" s="166"/>
      <c r="J445" s="166">
        <f>ROUND(I445*H445,2)</f>
        <v>0</v>
      </c>
      <c r="K445" s="163" t="s">
        <v>155</v>
      </c>
      <c r="L445" s="39"/>
      <c r="M445" s="167" t="s">
        <v>5</v>
      </c>
      <c r="N445" s="168" t="s">
        <v>44</v>
      </c>
      <c r="O445" s="169">
        <v>0.19600000000000001</v>
      </c>
      <c r="P445" s="169">
        <f>O445*H445</f>
        <v>0.66639999999999999</v>
      </c>
      <c r="Q445" s="169">
        <v>0</v>
      </c>
      <c r="R445" s="169">
        <f>Q445*H445</f>
        <v>0</v>
      </c>
      <c r="S445" s="169">
        <v>0</v>
      </c>
      <c r="T445" s="170">
        <f>S445*H445</f>
        <v>0</v>
      </c>
      <c r="AR445" s="25" t="s">
        <v>156</v>
      </c>
      <c r="AT445" s="25" t="s">
        <v>151</v>
      </c>
      <c r="AU445" s="25" t="s">
        <v>82</v>
      </c>
      <c r="AY445" s="25" t="s">
        <v>149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25" t="s">
        <v>80</v>
      </c>
      <c r="BK445" s="171">
        <f>ROUND(I445*H445,2)</f>
        <v>0</v>
      </c>
      <c r="BL445" s="25" t="s">
        <v>156</v>
      </c>
      <c r="BM445" s="25" t="s">
        <v>1565</v>
      </c>
    </row>
    <row r="446" spans="2:65" s="13" customFormat="1">
      <c r="B446" s="182"/>
      <c r="D446" s="173" t="s">
        <v>173</v>
      </c>
      <c r="E446" s="183" t="s">
        <v>5</v>
      </c>
      <c r="F446" s="184" t="s">
        <v>187</v>
      </c>
      <c r="H446" s="183" t="s">
        <v>5</v>
      </c>
      <c r="L446" s="182"/>
      <c r="M446" s="185"/>
      <c r="N446" s="186"/>
      <c r="O446" s="186"/>
      <c r="P446" s="186"/>
      <c r="Q446" s="186"/>
      <c r="R446" s="186"/>
      <c r="S446" s="186"/>
      <c r="T446" s="187"/>
      <c r="AT446" s="183" t="s">
        <v>173</v>
      </c>
      <c r="AU446" s="183" t="s">
        <v>82</v>
      </c>
      <c r="AV446" s="13" t="s">
        <v>80</v>
      </c>
      <c r="AW446" s="13" t="s">
        <v>36</v>
      </c>
      <c r="AX446" s="13" t="s">
        <v>73</v>
      </c>
      <c r="AY446" s="183" t="s">
        <v>149</v>
      </c>
    </row>
    <row r="447" spans="2:65" s="13" customFormat="1">
      <c r="B447" s="182"/>
      <c r="D447" s="173" t="s">
        <v>173</v>
      </c>
      <c r="E447" s="183" t="s">
        <v>5</v>
      </c>
      <c r="F447" s="184" t="s">
        <v>188</v>
      </c>
      <c r="H447" s="183" t="s">
        <v>5</v>
      </c>
      <c r="L447" s="182"/>
      <c r="M447" s="185"/>
      <c r="N447" s="186"/>
      <c r="O447" s="186"/>
      <c r="P447" s="186"/>
      <c r="Q447" s="186"/>
      <c r="R447" s="186"/>
      <c r="S447" s="186"/>
      <c r="T447" s="187"/>
      <c r="AT447" s="183" t="s">
        <v>173</v>
      </c>
      <c r="AU447" s="183" t="s">
        <v>82</v>
      </c>
      <c r="AV447" s="13" t="s">
        <v>80</v>
      </c>
      <c r="AW447" s="13" t="s">
        <v>36</v>
      </c>
      <c r="AX447" s="13" t="s">
        <v>73</v>
      </c>
      <c r="AY447" s="183" t="s">
        <v>149</v>
      </c>
    </row>
    <row r="448" spans="2:65" s="12" customFormat="1">
      <c r="B448" s="172"/>
      <c r="D448" s="173" t="s">
        <v>173</v>
      </c>
      <c r="E448" s="174" t="s">
        <v>5</v>
      </c>
      <c r="F448" s="175" t="s">
        <v>1563</v>
      </c>
      <c r="H448" s="176">
        <v>3.4</v>
      </c>
      <c r="L448" s="172"/>
      <c r="M448" s="177"/>
      <c r="N448" s="178"/>
      <c r="O448" s="178"/>
      <c r="P448" s="178"/>
      <c r="Q448" s="178"/>
      <c r="R448" s="178"/>
      <c r="S448" s="178"/>
      <c r="T448" s="179"/>
      <c r="AT448" s="174" t="s">
        <v>173</v>
      </c>
      <c r="AU448" s="174" t="s">
        <v>82</v>
      </c>
      <c r="AV448" s="12" t="s">
        <v>82</v>
      </c>
      <c r="AW448" s="12" t="s">
        <v>36</v>
      </c>
      <c r="AX448" s="12" t="s">
        <v>80</v>
      </c>
      <c r="AY448" s="174" t="s">
        <v>149</v>
      </c>
    </row>
    <row r="449" spans="2:65" s="11" customFormat="1" ht="29.85" customHeight="1">
      <c r="B449" s="148"/>
      <c r="D449" s="149" t="s">
        <v>72</v>
      </c>
      <c r="E449" s="158" t="s">
        <v>745</v>
      </c>
      <c r="F449" s="158" t="s">
        <v>746</v>
      </c>
      <c r="J449" s="159">
        <f>BK449</f>
        <v>0</v>
      </c>
      <c r="L449" s="148"/>
      <c r="M449" s="152"/>
      <c r="N449" s="153"/>
      <c r="O449" s="153"/>
      <c r="P449" s="154">
        <f>SUM(P450:P476)</f>
        <v>0.97684700000000002</v>
      </c>
      <c r="Q449" s="153"/>
      <c r="R449" s="154">
        <f>SUM(R450:R476)</f>
        <v>0</v>
      </c>
      <c r="S449" s="153"/>
      <c r="T449" s="155">
        <f>SUM(T450:T476)</f>
        <v>0</v>
      </c>
      <c r="AR449" s="149" t="s">
        <v>80</v>
      </c>
      <c r="AT449" s="156" t="s">
        <v>72</v>
      </c>
      <c r="AU449" s="156" t="s">
        <v>80</v>
      </c>
      <c r="AY449" s="149" t="s">
        <v>149</v>
      </c>
      <c r="BK449" s="157">
        <f>SUM(BK450:BK476)</f>
        <v>0</v>
      </c>
    </row>
    <row r="450" spans="2:65" s="1" customFormat="1" ht="25.5" customHeight="1">
      <c r="B450" s="160"/>
      <c r="C450" s="161" t="s">
        <v>613</v>
      </c>
      <c r="D450" s="161" t="s">
        <v>151</v>
      </c>
      <c r="E450" s="162" t="s">
        <v>748</v>
      </c>
      <c r="F450" s="163" t="s">
        <v>749</v>
      </c>
      <c r="G450" s="164" t="s">
        <v>400</v>
      </c>
      <c r="H450" s="165">
        <v>13.497999999999999</v>
      </c>
      <c r="I450" s="166"/>
      <c r="J450" s="166">
        <f>ROUND(I450*H450,2)</f>
        <v>0</v>
      </c>
      <c r="K450" s="163" t="s">
        <v>155</v>
      </c>
      <c r="L450" s="39"/>
      <c r="M450" s="167" t="s">
        <v>5</v>
      </c>
      <c r="N450" s="168" t="s">
        <v>44</v>
      </c>
      <c r="O450" s="169">
        <v>0.03</v>
      </c>
      <c r="P450" s="169">
        <f>O450*H450</f>
        <v>0.40493999999999997</v>
      </c>
      <c r="Q450" s="169">
        <v>0</v>
      </c>
      <c r="R450" s="169">
        <f>Q450*H450</f>
        <v>0</v>
      </c>
      <c r="S450" s="169">
        <v>0</v>
      </c>
      <c r="T450" s="170">
        <f>S450*H450</f>
        <v>0</v>
      </c>
      <c r="AR450" s="25" t="s">
        <v>156</v>
      </c>
      <c r="AT450" s="25" t="s">
        <v>151</v>
      </c>
      <c r="AU450" s="25" t="s">
        <v>82</v>
      </c>
      <c r="AY450" s="25" t="s">
        <v>149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25" t="s">
        <v>80</v>
      </c>
      <c r="BK450" s="171">
        <f>ROUND(I450*H450,2)</f>
        <v>0</v>
      </c>
      <c r="BL450" s="25" t="s">
        <v>156</v>
      </c>
      <c r="BM450" s="25" t="s">
        <v>1566</v>
      </c>
    </row>
    <row r="451" spans="2:65" s="13" customFormat="1">
      <c r="B451" s="182"/>
      <c r="D451" s="173" t="s">
        <v>173</v>
      </c>
      <c r="E451" s="183" t="s">
        <v>5</v>
      </c>
      <c r="F451" s="184" t="s">
        <v>751</v>
      </c>
      <c r="H451" s="183" t="s">
        <v>5</v>
      </c>
      <c r="L451" s="182"/>
      <c r="M451" s="185"/>
      <c r="N451" s="186"/>
      <c r="O451" s="186"/>
      <c r="P451" s="186"/>
      <c r="Q451" s="186"/>
      <c r="R451" s="186"/>
      <c r="S451" s="186"/>
      <c r="T451" s="187"/>
      <c r="AT451" s="183" t="s">
        <v>173</v>
      </c>
      <c r="AU451" s="183" t="s">
        <v>82</v>
      </c>
      <c r="AV451" s="13" t="s">
        <v>80</v>
      </c>
      <c r="AW451" s="13" t="s">
        <v>36</v>
      </c>
      <c r="AX451" s="13" t="s">
        <v>73</v>
      </c>
      <c r="AY451" s="183" t="s">
        <v>149</v>
      </c>
    </row>
    <row r="452" spans="2:65" s="12" customFormat="1">
      <c r="B452" s="172"/>
      <c r="D452" s="173" t="s">
        <v>173</v>
      </c>
      <c r="E452" s="174" t="s">
        <v>5</v>
      </c>
      <c r="F452" s="175" t="s">
        <v>1567</v>
      </c>
      <c r="H452" s="176">
        <v>1.085</v>
      </c>
      <c r="L452" s="172"/>
      <c r="M452" s="177"/>
      <c r="N452" s="178"/>
      <c r="O452" s="178"/>
      <c r="P452" s="178"/>
      <c r="Q452" s="178"/>
      <c r="R452" s="178"/>
      <c r="S452" s="178"/>
      <c r="T452" s="179"/>
      <c r="AT452" s="174" t="s">
        <v>173</v>
      </c>
      <c r="AU452" s="174" t="s">
        <v>82</v>
      </c>
      <c r="AV452" s="12" t="s">
        <v>82</v>
      </c>
      <c r="AW452" s="12" t="s">
        <v>36</v>
      </c>
      <c r="AX452" s="12" t="s">
        <v>73</v>
      </c>
      <c r="AY452" s="174" t="s">
        <v>149</v>
      </c>
    </row>
    <row r="453" spans="2:65" s="15" customFormat="1">
      <c r="B453" s="195"/>
      <c r="D453" s="173" t="s">
        <v>173</v>
      </c>
      <c r="E453" s="196" t="s">
        <v>5</v>
      </c>
      <c r="F453" s="197" t="s">
        <v>284</v>
      </c>
      <c r="H453" s="198">
        <v>1.085</v>
      </c>
      <c r="L453" s="195"/>
      <c r="M453" s="199"/>
      <c r="N453" s="200"/>
      <c r="O453" s="200"/>
      <c r="P453" s="200"/>
      <c r="Q453" s="200"/>
      <c r="R453" s="200"/>
      <c r="S453" s="200"/>
      <c r="T453" s="201"/>
      <c r="AT453" s="196" t="s">
        <v>173</v>
      </c>
      <c r="AU453" s="196" t="s">
        <v>82</v>
      </c>
      <c r="AV453" s="15" t="s">
        <v>161</v>
      </c>
      <c r="AW453" s="15" t="s">
        <v>36</v>
      </c>
      <c r="AX453" s="15" t="s">
        <v>73</v>
      </c>
      <c r="AY453" s="196" t="s">
        <v>149</v>
      </c>
    </row>
    <row r="454" spans="2:65" s="13" customFormat="1">
      <c r="B454" s="182"/>
      <c r="D454" s="173" t="s">
        <v>173</v>
      </c>
      <c r="E454" s="183" t="s">
        <v>5</v>
      </c>
      <c r="F454" s="184" t="s">
        <v>754</v>
      </c>
      <c r="H454" s="183" t="s">
        <v>5</v>
      </c>
      <c r="L454" s="182"/>
      <c r="M454" s="185"/>
      <c r="N454" s="186"/>
      <c r="O454" s="186"/>
      <c r="P454" s="186"/>
      <c r="Q454" s="186"/>
      <c r="R454" s="186"/>
      <c r="S454" s="186"/>
      <c r="T454" s="187"/>
      <c r="AT454" s="183" t="s">
        <v>173</v>
      </c>
      <c r="AU454" s="183" t="s">
        <v>82</v>
      </c>
      <c r="AV454" s="13" t="s">
        <v>80</v>
      </c>
      <c r="AW454" s="13" t="s">
        <v>36</v>
      </c>
      <c r="AX454" s="13" t="s">
        <v>73</v>
      </c>
      <c r="AY454" s="183" t="s">
        <v>149</v>
      </c>
    </row>
    <row r="455" spans="2:65" s="12" customFormat="1">
      <c r="B455" s="172"/>
      <c r="D455" s="173" t="s">
        <v>173</v>
      </c>
      <c r="E455" s="174" t="s">
        <v>5</v>
      </c>
      <c r="F455" s="175" t="s">
        <v>1568</v>
      </c>
      <c r="H455" s="176">
        <v>11.739000000000001</v>
      </c>
      <c r="L455" s="172"/>
      <c r="M455" s="177"/>
      <c r="N455" s="178"/>
      <c r="O455" s="178"/>
      <c r="P455" s="178"/>
      <c r="Q455" s="178"/>
      <c r="R455" s="178"/>
      <c r="S455" s="178"/>
      <c r="T455" s="179"/>
      <c r="AT455" s="174" t="s">
        <v>173</v>
      </c>
      <c r="AU455" s="174" t="s">
        <v>82</v>
      </c>
      <c r="AV455" s="12" t="s">
        <v>82</v>
      </c>
      <c r="AW455" s="12" t="s">
        <v>36</v>
      </c>
      <c r="AX455" s="12" t="s">
        <v>73</v>
      </c>
      <c r="AY455" s="174" t="s">
        <v>149</v>
      </c>
    </row>
    <row r="456" spans="2:65" s="12" customFormat="1">
      <c r="B456" s="172"/>
      <c r="D456" s="173" t="s">
        <v>173</v>
      </c>
      <c r="E456" s="174" t="s">
        <v>5</v>
      </c>
      <c r="F456" s="175" t="s">
        <v>1569</v>
      </c>
      <c r="H456" s="176">
        <v>0.41099999999999998</v>
      </c>
      <c r="L456" s="172"/>
      <c r="M456" s="177"/>
      <c r="N456" s="178"/>
      <c r="O456" s="178"/>
      <c r="P456" s="178"/>
      <c r="Q456" s="178"/>
      <c r="R456" s="178"/>
      <c r="S456" s="178"/>
      <c r="T456" s="179"/>
      <c r="AT456" s="174" t="s">
        <v>173</v>
      </c>
      <c r="AU456" s="174" t="s">
        <v>82</v>
      </c>
      <c r="AV456" s="12" t="s">
        <v>82</v>
      </c>
      <c r="AW456" s="12" t="s">
        <v>36</v>
      </c>
      <c r="AX456" s="12" t="s">
        <v>73</v>
      </c>
      <c r="AY456" s="174" t="s">
        <v>149</v>
      </c>
    </row>
    <row r="457" spans="2:65" s="12" customFormat="1">
      <c r="B457" s="172"/>
      <c r="D457" s="173" t="s">
        <v>173</v>
      </c>
      <c r="E457" s="174" t="s">
        <v>5</v>
      </c>
      <c r="F457" s="175" t="s">
        <v>1570</v>
      </c>
      <c r="H457" s="176">
        <v>0.26300000000000001</v>
      </c>
      <c r="L457" s="172"/>
      <c r="M457" s="177"/>
      <c r="N457" s="178"/>
      <c r="O457" s="178"/>
      <c r="P457" s="178"/>
      <c r="Q457" s="178"/>
      <c r="R457" s="178"/>
      <c r="S457" s="178"/>
      <c r="T457" s="179"/>
      <c r="AT457" s="174" t="s">
        <v>173</v>
      </c>
      <c r="AU457" s="174" t="s">
        <v>82</v>
      </c>
      <c r="AV457" s="12" t="s">
        <v>82</v>
      </c>
      <c r="AW457" s="12" t="s">
        <v>36</v>
      </c>
      <c r="AX457" s="12" t="s">
        <v>73</v>
      </c>
      <c r="AY457" s="174" t="s">
        <v>149</v>
      </c>
    </row>
    <row r="458" spans="2:65" s="14" customFormat="1">
      <c r="B458" s="188"/>
      <c r="D458" s="173" t="s">
        <v>173</v>
      </c>
      <c r="E458" s="189" t="s">
        <v>5</v>
      </c>
      <c r="F458" s="190" t="s">
        <v>194</v>
      </c>
      <c r="H458" s="191">
        <v>13.497999999999999</v>
      </c>
      <c r="L458" s="188"/>
      <c r="M458" s="192"/>
      <c r="N458" s="193"/>
      <c r="O458" s="193"/>
      <c r="P458" s="193"/>
      <c r="Q458" s="193"/>
      <c r="R458" s="193"/>
      <c r="S458" s="193"/>
      <c r="T458" s="194"/>
      <c r="AT458" s="189" t="s">
        <v>173</v>
      </c>
      <c r="AU458" s="189" t="s">
        <v>82</v>
      </c>
      <c r="AV458" s="14" t="s">
        <v>156</v>
      </c>
      <c r="AW458" s="14" t="s">
        <v>36</v>
      </c>
      <c r="AX458" s="14" t="s">
        <v>80</v>
      </c>
      <c r="AY458" s="189" t="s">
        <v>149</v>
      </c>
    </row>
    <row r="459" spans="2:65" s="1" customFormat="1" ht="25.5" customHeight="1">
      <c r="B459" s="160"/>
      <c r="C459" s="161" t="s">
        <v>617</v>
      </c>
      <c r="D459" s="161" t="s">
        <v>151</v>
      </c>
      <c r="E459" s="162" t="s">
        <v>759</v>
      </c>
      <c r="F459" s="163" t="s">
        <v>760</v>
      </c>
      <c r="G459" s="164" t="s">
        <v>400</v>
      </c>
      <c r="H459" s="165">
        <v>199.696</v>
      </c>
      <c r="I459" s="166"/>
      <c r="J459" s="166">
        <f>ROUND(I459*H459,2)</f>
        <v>0</v>
      </c>
      <c r="K459" s="163" t="s">
        <v>155</v>
      </c>
      <c r="L459" s="39"/>
      <c r="M459" s="167" t="s">
        <v>5</v>
      </c>
      <c r="N459" s="168" t="s">
        <v>44</v>
      </c>
      <c r="O459" s="169">
        <v>2E-3</v>
      </c>
      <c r="P459" s="169">
        <f>O459*H459</f>
        <v>0.39939200000000002</v>
      </c>
      <c r="Q459" s="169">
        <v>0</v>
      </c>
      <c r="R459" s="169">
        <f>Q459*H459</f>
        <v>0</v>
      </c>
      <c r="S459" s="169">
        <v>0</v>
      </c>
      <c r="T459" s="170">
        <f>S459*H459</f>
        <v>0</v>
      </c>
      <c r="AR459" s="25" t="s">
        <v>156</v>
      </c>
      <c r="AT459" s="25" t="s">
        <v>151</v>
      </c>
      <c r="AU459" s="25" t="s">
        <v>82</v>
      </c>
      <c r="AY459" s="25" t="s">
        <v>149</v>
      </c>
      <c r="BE459" s="171">
        <f>IF(N459="základní",J459,0)</f>
        <v>0</v>
      </c>
      <c r="BF459" s="171">
        <f>IF(N459="snížená",J459,0)</f>
        <v>0</v>
      </c>
      <c r="BG459" s="171">
        <f>IF(N459="zákl. přenesená",J459,0)</f>
        <v>0</v>
      </c>
      <c r="BH459" s="171">
        <f>IF(N459="sníž. přenesená",J459,0)</f>
        <v>0</v>
      </c>
      <c r="BI459" s="171">
        <f>IF(N459="nulová",J459,0)</f>
        <v>0</v>
      </c>
      <c r="BJ459" s="25" t="s">
        <v>80</v>
      </c>
      <c r="BK459" s="171">
        <f>ROUND(I459*H459,2)</f>
        <v>0</v>
      </c>
      <c r="BL459" s="25" t="s">
        <v>156</v>
      </c>
      <c r="BM459" s="25" t="s">
        <v>1571</v>
      </c>
    </row>
    <row r="460" spans="2:65" s="13" customFormat="1">
      <c r="B460" s="182"/>
      <c r="D460" s="173" t="s">
        <v>173</v>
      </c>
      <c r="E460" s="183" t="s">
        <v>5</v>
      </c>
      <c r="F460" s="184" t="s">
        <v>762</v>
      </c>
      <c r="H460" s="183" t="s">
        <v>5</v>
      </c>
      <c r="L460" s="182"/>
      <c r="M460" s="185"/>
      <c r="N460" s="186"/>
      <c r="O460" s="186"/>
      <c r="P460" s="186"/>
      <c r="Q460" s="186"/>
      <c r="R460" s="186"/>
      <c r="S460" s="186"/>
      <c r="T460" s="187"/>
      <c r="AT460" s="183" t="s">
        <v>173</v>
      </c>
      <c r="AU460" s="183" t="s">
        <v>82</v>
      </c>
      <c r="AV460" s="13" t="s">
        <v>80</v>
      </c>
      <c r="AW460" s="13" t="s">
        <v>36</v>
      </c>
      <c r="AX460" s="13" t="s">
        <v>73</v>
      </c>
      <c r="AY460" s="183" t="s">
        <v>149</v>
      </c>
    </row>
    <row r="461" spans="2:65" s="12" customFormat="1">
      <c r="B461" s="172"/>
      <c r="D461" s="173" t="s">
        <v>173</v>
      </c>
      <c r="E461" s="174" t="s">
        <v>5</v>
      </c>
      <c r="F461" s="175" t="s">
        <v>1567</v>
      </c>
      <c r="H461" s="176">
        <v>1.085</v>
      </c>
      <c r="L461" s="172"/>
      <c r="M461" s="177"/>
      <c r="N461" s="178"/>
      <c r="O461" s="178"/>
      <c r="P461" s="178"/>
      <c r="Q461" s="178"/>
      <c r="R461" s="178"/>
      <c r="S461" s="178"/>
      <c r="T461" s="179"/>
      <c r="AT461" s="174" t="s">
        <v>173</v>
      </c>
      <c r="AU461" s="174" t="s">
        <v>82</v>
      </c>
      <c r="AV461" s="12" t="s">
        <v>82</v>
      </c>
      <c r="AW461" s="12" t="s">
        <v>36</v>
      </c>
      <c r="AX461" s="12" t="s">
        <v>73</v>
      </c>
      <c r="AY461" s="174" t="s">
        <v>149</v>
      </c>
    </row>
    <row r="462" spans="2:65" s="15" customFormat="1">
      <c r="B462" s="195"/>
      <c r="D462" s="173" t="s">
        <v>173</v>
      </c>
      <c r="E462" s="196" t="s">
        <v>5</v>
      </c>
      <c r="F462" s="197" t="s">
        <v>284</v>
      </c>
      <c r="H462" s="198">
        <v>1.085</v>
      </c>
      <c r="L462" s="195"/>
      <c r="M462" s="199"/>
      <c r="N462" s="200"/>
      <c r="O462" s="200"/>
      <c r="P462" s="200"/>
      <c r="Q462" s="200"/>
      <c r="R462" s="200"/>
      <c r="S462" s="200"/>
      <c r="T462" s="201"/>
      <c r="AT462" s="196" t="s">
        <v>173</v>
      </c>
      <c r="AU462" s="196" t="s">
        <v>82</v>
      </c>
      <c r="AV462" s="15" t="s">
        <v>161</v>
      </c>
      <c r="AW462" s="15" t="s">
        <v>36</v>
      </c>
      <c r="AX462" s="15" t="s">
        <v>73</v>
      </c>
      <c r="AY462" s="196" t="s">
        <v>149</v>
      </c>
    </row>
    <row r="463" spans="2:65" s="13" customFormat="1">
      <c r="B463" s="182"/>
      <c r="D463" s="173" t="s">
        <v>173</v>
      </c>
      <c r="E463" s="183" t="s">
        <v>5</v>
      </c>
      <c r="F463" s="184" t="s">
        <v>763</v>
      </c>
      <c r="H463" s="183" t="s">
        <v>5</v>
      </c>
      <c r="L463" s="182"/>
      <c r="M463" s="185"/>
      <c r="N463" s="186"/>
      <c r="O463" s="186"/>
      <c r="P463" s="186"/>
      <c r="Q463" s="186"/>
      <c r="R463" s="186"/>
      <c r="S463" s="186"/>
      <c r="T463" s="187"/>
      <c r="AT463" s="183" t="s">
        <v>173</v>
      </c>
      <c r="AU463" s="183" t="s">
        <v>82</v>
      </c>
      <c r="AV463" s="13" t="s">
        <v>80</v>
      </c>
      <c r="AW463" s="13" t="s">
        <v>36</v>
      </c>
      <c r="AX463" s="13" t="s">
        <v>73</v>
      </c>
      <c r="AY463" s="183" t="s">
        <v>149</v>
      </c>
    </row>
    <row r="464" spans="2:65" s="12" customFormat="1">
      <c r="B464" s="172"/>
      <c r="D464" s="173" t="s">
        <v>173</v>
      </c>
      <c r="E464" s="174" t="s">
        <v>5</v>
      </c>
      <c r="F464" s="175" t="s">
        <v>1572</v>
      </c>
      <c r="H464" s="176">
        <v>187.827</v>
      </c>
      <c r="L464" s="172"/>
      <c r="M464" s="177"/>
      <c r="N464" s="178"/>
      <c r="O464" s="178"/>
      <c r="P464" s="178"/>
      <c r="Q464" s="178"/>
      <c r="R464" s="178"/>
      <c r="S464" s="178"/>
      <c r="T464" s="179"/>
      <c r="AT464" s="174" t="s">
        <v>173</v>
      </c>
      <c r="AU464" s="174" t="s">
        <v>82</v>
      </c>
      <c r="AV464" s="12" t="s">
        <v>82</v>
      </c>
      <c r="AW464" s="12" t="s">
        <v>36</v>
      </c>
      <c r="AX464" s="12" t="s">
        <v>73</v>
      </c>
      <c r="AY464" s="174" t="s">
        <v>149</v>
      </c>
    </row>
    <row r="465" spans="2:65" s="12" customFormat="1">
      <c r="B465" s="172"/>
      <c r="D465" s="173" t="s">
        <v>173</v>
      </c>
      <c r="E465" s="174" t="s">
        <v>5</v>
      </c>
      <c r="F465" s="175" t="s">
        <v>1573</v>
      </c>
      <c r="H465" s="176">
        <v>6.5819999999999999</v>
      </c>
      <c r="L465" s="172"/>
      <c r="M465" s="177"/>
      <c r="N465" s="178"/>
      <c r="O465" s="178"/>
      <c r="P465" s="178"/>
      <c r="Q465" s="178"/>
      <c r="R465" s="178"/>
      <c r="S465" s="178"/>
      <c r="T465" s="179"/>
      <c r="AT465" s="174" t="s">
        <v>173</v>
      </c>
      <c r="AU465" s="174" t="s">
        <v>82</v>
      </c>
      <c r="AV465" s="12" t="s">
        <v>82</v>
      </c>
      <c r="AW465" s="12" t="s">
        <v>36</v>
      </c>
      <c r="AX465" s="12" t="s">
        <v>73</v>
      </c>
      <c r="AY465" s="174" t="s">
        <v>149</v>
      </c>
    </row>
    <row r="466" spans="2:65" s="12" customFormat="1">
      <c r="B466" s="172"/>
      <c r="D466" s="173" t="s">
        <v>173</v>
      </c>
      <c r="E466" s="174" t="s">
        <v>5</v>
      </c>
      <c r="F466" s="175" t="s">
        <v>1574</v>
      </c>
      <c r="H466" s="176">
        <v>4.202</v>
      </c>
      <c r="L466" s="172"/>
      <c r="M466" s="177"/>
      <c r="N466" s="178"/>
      <c r="O466" s="178"/>
      <c r="P466" s="178"/>
      <c r="Q466" s="178"/>
      <c r="R466" s="178"/>
      <c r="S466" s="178"/>
      <c r="T466" s="179"/>
      <c r="AT466" s="174" t="s">
        <v>173</v>
      </c>
      <c r="AU466" s="174" t="s">
        <v>82</v>
      </c>
      <c r="AV466" s="12" t="s">
        <v>82</v>
      </c>
      <c r="AW466" s="12" t="s">
        <v>36</v>
      </c>
      <c r="AX466" s="12" t="s">
        <v>73</v>
      </c>
      <c r="AY466" s="174" t="s">
        <v>149</v>
      </c>
    </row>
    <row r="467" spans="2:65" s="14" customFormat="1">
      <c r="B467" s="188"/>
      <c r="D467" s="173" t="s">
        <v>173</v>
      </c>
      <c r="E467" s="189" t="s">
        <v>5</v>
      </c>
      <c r="F467" s="190" t="s">
        <v>194</v>
      </c>
      <c r="H467" s="191">
        <v>199.696</v>
      </c>
      <c r="L467" s="188"/>
      <c r="M467" s="192"/>
      <c r="N467" s="193"/>
      <c r="O467" s="193"/>
      <c r="P467" s="193"/>
      <c r="Q467" s="193"/>
      <c r="R467" s="193"/>
      <c r="S467" s="193"/>
      <c r="T467" s="194"/>
      <c r="AT467" s="189" t="s">
        <v>173</v>
      </c>
      <c r="AU467" s="189" t="s">
        <v>82</v>
      </c>
      <c r="AV467" s="14" t="s">
        <v>156</v>
      </c>
      <c r="AW467" s="14" t="s">
        <v>36</v>
      </c>
      <c r="AX467" s="14" t="s">
        <v>80</v>
      </c>
      <c r="AY467" s="189" t="s">
        <v>149</v>
      </c>
    </row>
    <row r="468" spans="2:65" s="1" customFormat="1" ht="16.5" customHeight="1">
      <c r="B468" s="160"/>
      <c r="C468" s="161" t="s">
        <v>621</v>
      </c>
      <c r="D468" s="161" t="s">
        <v>151</v>
      </c>
      <c r="E468" s="162" t="s">
        <v>768</v>
      </c>
      <c r="F468" s="163" t="s">
        <v>769</v>
      </c>
      <c r="G468" s="164" t="s">
        <v>400</v>
      </c>
      <c r="H468" s="165">
        <v>1.085</v>
      </c>
      <c r="I468" s="166"/>
      <c r="J468" s="166">
        <f>ROUND(I468*H468,2)</f>
        <v>0</v>
      </c>
      <c r="K468" s="163" t="s">
        <v>155</v>
      </c>
      <c r="L468" s="39"/>
      <c r="M468" s="167" t="s">
        <v>5</v>
      </c>
      <c r="N468" s="168" t="s">
        <v>44</v>
      </c>
      <c r="O468" s="169">
        <v>0.159</v>
      </c>
      <c r="P468" s="169">
        <f>O468*H468</f>
        <v>0.172515</v>
      </c>
      <c r="Q468" s="169">
        <v>0</v>
      </c>
      <c r="R468" s="169">
        <f>Q468*H468</f>
        <v>0</v>
      </c>
      <c r="S468" s="169">
        <v>0</v>
      </c>
      <c r="T468" s="170">
        <f>S468*H468</f>
        <v>0</v>
      </c>
      <c r="AR468" s="25" t="s">
        <v>156</v>
      </c>
      <c r="AT468" s="25" t="s">
        <v>151</v>
      </c>
      <c r="AU468" s="25" t="s">
        <v>82</v>
      </c>
      <c r="AY468" s="25" t="s">
        <v>149</v>
      </c>
      <c r="BE468" s="171">
        <f>IF(N468="základní",J468,0)</f>
        <v>0</v>
      </c>
      <c r="BF468" s="171">
        <f>IF(N468="snížená",J468,0)</f>
        <v>0</v>
      </c>
      <c r="BG468" s="171">
        <f>IF(N468="zákl. přenesená",J468,0)</f>
        <v>0</v>
      </c>
      <c r="BH468" s="171">
        <f>IF(N468="sníž. přenesená",J468,0)</f>
        <v>0</v>
      </c>
      <c r="BI468" s="171">
        <f>IF(N468="nulová",J468,0)</f>
        <v>0</v>
      </c>
      <c r="BJ468" s="25" t="s">
        <v>80</v>
      </c>
      <c r="BK468" s="171">
        <f>ROUND(I468*H468,2)</f>
        <v>0</v>
      </c>
      <c r="BL468" s="25" t="s">
        <v>156</v>
      </c>
      <c r="BM468" s="25" t="s">
        <v>1575</v>
      </c>
    </row>
    <row r="469" spans="2:65" s="13" customFormat="1">
      <c r="B469" s="182"/>
      <c r="D469" s="173" t="s">
        <v>173</v>
      </c>
      <c r="E469" s="183" t="s">
        <v>5</v>
      </c>
      <c r="F469" s="184" t="s">
        <v>762</v>
      </c>
      <c r="H469" s="183" t="s">
        <v>5</v>
      </c>
      <c r="L469" s="182"/>
      <c r="M469" s="185"/>
      <c r="N469" s="186"/>
      <c r="O469" s="186"/>
      <c r="P469" s="186"/>
      <c r="Q469" s="186"/>
      <c r="R469" s="186"/>
      <c r="S469" s="186"/>
      <c r="T469" s="187"/>
      <c r="AT469" s="183" t="s">
        <v>173</v>
      </c>
      <c r="AU469" s="183" t="s">
        <v>82</v>
      </c>
      <c r="AV469" s="13" t="s">
        <v>80</v>
      </c>
      <c r="AW469" s="13" t="s">
        <v>36</v>
      </c>
      <c r="AX469" s="13" t="s">
        <v>73</v>
      </c>
      <c r="AY469" s="183" t="s">
        <v>149</v>
      </c>
    </row>
    <row r="470" spans="2:65" s="12" customFormat="1">
      <c r="B470" s="172"/>
      <c r="D470" s="173" t="s">
        <v>173</v>
      </c>
      <c r="E470" s="174" t="s">
        <v>5</v>
      </c>
      <c r="F470" s="175" t="s">
        <v>1567</v>
      </c>
      <c r="H470" s="176">
        <v>1.085</v>
      </c>
      <c r="L470" s="172"/>
      <c r="M470" s="177"/>
      <c r="N470" s="178"/>
      <c r="O470" s="178"/>
      <c r="P470" s="178"/>
      <c r="Q470" s="178"/>
      <c r="R470" s="178"/>
      <c r="S470" s="178"/>
      <c r="T470" s="179"/>
      <c r="AT470" s="174" t="s">
        <v>173</v>
      </c>
      <c r="AU470" s="174" t="s">
        <v>82</v>
      </c>
      <c r="AV470" s="12" t="s">
        <v>82</v>
      </c>
      <c r="AW470" s="12" t="s">
        <v>36</v>
      </c>
      <c r="AX470" s="12" t="s">
        <v>80</v>
      </c>
      <c r="AY470" s="174" t="s">
        <v>149</v>
      </c>
    </row>
    <row r="471" spans="2:65" s="1" customFormat="1" ht="25.5" customHeight="1">
      <c r="B471" s="160"/>
      <c r="C471" s="161" t="s">
        <v>625</v>
      </c>
      <c r="D471" s="161" t="s">
        <v>151</v>
      </c>
      <c r="E471" s="162" t="s">
        <v>772</v>
      </c>
      <c r="F471" s="163" t="s">
        <v>773</v>
      </c>
      <c r="G471" s="164" t="s">
        <v>400</v>
      </c>
      <c r="H471" s="165">
        <v>0.67400000000000004</v>
      </c>
      <c r="I471" s="166"/>
      <c r="J471" s="166">
        <f>ROUND(I471*H471,2)</f>
        <v>0</v>
      </c>
      <c r="K471" s="163" t="s">
        <v>155</v>
      </c>
      <c r="L471" s="39"/>
      <c r="M471" s="167" t="s">
        <v>5</v>
      </c>
      <c r="N471" s="168" t="s">
        <v>44</v>
      </c>
      <c r="O471" s="169">
        <v>0</v>
      </c>
      <c r="P471" s="169">
        <f>O471*H471</f>
        <v>0</v>
      </c>
      <c r="Q471" s="169">
        <v>0</v>
      </c>
      <c r="R471" s="169">
        <f>Q471*H471</f>
        <v>0</v>
      </c>
      <c r="S471" s="169">
        <v>0</v>
      </c>
      <c r="T471" s="170">
        <f>S471*H471</f>
        <v>0</v>
      </c>
      <c r="AR471" s="25" t="s">
        <v>156</v>
      </c>
      <c r="AT471" s="25" t="s">
        <v>151</v>
      </c>
      <c r="AU471" s="25" t="s">
        <v>82</v>
      </c>
      <c r="AY471" s="25" t="s">
        <v>149</v>
      </c>
      <c r="BE471" s="171">
        <f>IF(N471="základní",J471,0)</f>
        <v>0</v>
      </c>
      <c r="BF471" s="171">
        <f>IF(N471="snížená",J471,0)</f>
        <v>0</v>
      </c>
      <c r="BG471" s="171">
        <f>IF(N471="zákl. přenesená",J471,0)</f>
        <v>0</v>
      </c>
      <c r="BH471" s="171">
        <f>IF(N471="sníž. přenesená",J471,0)</f>
        <v>0</v>
      </c>
      <c r="BI471" s="171">
        <f>IF(N471="nulová",J471,0)</f>
        <v>0</v>
      </c>
      <c r="BJ471" s="25" t="s">
        <v>80</v>
      </c>
      <c r="BK471" s="171">
        <f>ROUND(I471*H471,2)</f>
        <v>0</v>
      </c>
      <c r="BL471" s="25" t="s">
        <v>156</v>
      </c>
      <c r="BM471" s="25" t="s">
        <v>1576</v>
      </c>
    </row>
    <row r="472" spans="2:65" s="12" customFormat="1">
      <c r="B472" s="172"/>
      <c r="D472" s="173" t="s">
        <v>173</v>
      </c>
      <c r="E472" s="174" t="s">
        <v>5</v>
      </c>
      <c r="F472" s="175" t="s">
        <v>1569</v>
      </c>
      <c r="H472" s="176">
        <v>0.41099999999999998</v>
      </c>
      <c r="L472" s="172"/>
      <c r="M472" s="177"/>
      <c r="N472" s="178"/>
      <c r="O472" s="178"/>
      <c r="P472" s="178"/>
      <c r="Q472" s="178"/>
      <c r="R472" s="178"/>
      <c r="S472" s="178"/>
      <c r="T472" s="179"/>
      <c r="AT472" s="174" t="s">
        <v>173</v>
      </c>
      <c r="AU472" s="174" t="s">
        <v>82</v>
      </c>
      <c r="AV472" s="12" t="s">
        <v>82</v>
      </c>
      <c r="AW472" s="12" t="s">
        <v>36</v>
      </c>
      <c r="AX472" s="12" t="s">
        <v>73</v>
      </c>
      <c r="AY472" s="174" t="s">
        <v>149</v>
      </c>
    </row>
    <row r="473" spans="2:65" s="12" customFormat="1">
      <c r="B473" s="172"/>
      <c r="D473" s="173" t="s">
        <v>173</v>
      </c>
      <c r="E473" s="174" t="s">
        <v>5</v>
      </c>
      <c r="F473" s="175" t="s">
        <v>1570</v>
      </c>
      <c r="H473" s="176">
        <v>0.26300000000000001</v>
      </c>
      <c r="L473" s="172"/>
      <c r="M473" s="177"/>
      <c r="N473" s="178"/>
      <c r="O473" s="178"/>
      <c r="P473" s="178"/>
      <c r="Q473" s="178"/>
      <c r="R473" s="178"/>
      <c r="S473" s="178"/>
      <c r="T473" s="179"/>
      <c r="AT473" s="174" t="s">
        <v>173</v>
      </c>
      <c r="AU473" s="174" t="s">
        <v>82</v>
      </c>
      <c r="AV473" s="12" t="s">
        <v>82</v>
      </c>
      <c r="AW473" s="12" t="s">
        <v>36</v>
      </c>
      <c r="AX473" s="12" t="s">
        <v>73</v>
      </c>
      <c r="AY473" s="174" t="s">
        <v>149</v>
      </c>
    </row>
    <row r="474" spans="2:65" s="14" customFormat="1">
      <c r="B474" s="188"/>
      <c r="D474" s="173" t="s">
        <v>173</v>
      </c>
      <c r="E474" s="189" t="s">
        <v>5</v>
      </c>
      <c r="F474" s="190" t="s">
        <v>194</v>
      </c>
      <c r="H474" s="191">
        <v>0.67400000000000004</v>
      </c>
      <c r="L474" s="188"/>
      <c r="M474" s="192"/>
      <c r="N474" s="193"/>
      <c r="O474" s="193"/>
      <c r="P474" s="193"/>
      <c r="Q474" s="193"/>
      <c r="R474" s="193"/>
      <c r="S474" s="193"/>
      <c r="T474" s="194"/>
      <c r="AT474" s="189" t="s">
        <v>173</v>
      </c>
      <c r="AU474" s="189" t="s">
        <v>82</v>
      </c>
      <c r="AV474" s="14" t="s">
        <v>156</v>
      </c>
      <c r="AW474" s="14" t="s">
        <v>36</v>
      </c>
      <c r="AX474" s="14" t="s">
        <v>80</v>
      </c>
      <c r="AY474" s="189" t="s">
        <v>149</v>
      </c>
    </row>
    <row r="475" spans="2:65" s="1" customFormat="1" ht="16.5" customHeight="1">
      <c r="B475" s="160"/>
      <c r="C475" s="161" t="s">
        <v>629</v>
      </c>
      <c r="D475" s="161" t="s">
        <v>151</v>
      </c>
      <c r="E475" s="162" t="s">
        <v>776</v>
      </c>
      <c r="F475" s="163" t="s">
        <v>777</v>
      </c>
      <c r="G475" s="164" t="s">
        <v>400</v>
      </c>
      <c r="H475" s="165">
        <v>11.739000000000001</v>
      </c>
      <c r="I475" s="166"/>
      <c r="J475" s="166">
        <f>ROUND(I475*H475,2)</f>
        <v>0</v>
      </c>
      <c r="K475" s="163" t="s">
        <v>155</v>
      </c>
      <c r="L475" s="39"/>
      <c r="M475" s="167" t="s">
        <v>5</v>
      </c>
      <c r="N475" s="168" t="s">
        <v>44</v>
      </c>
      <c r="O475" s="169">
        <v>0</v>
      </c>
      <c r="P475" s="169">
        <f>O475*H475</f>
        <v>0</v>
      </c>
      <c r="Q475" s="169">
        <v>0</v>
      </c>
      <c r="R475" s="169">
        <f>Q475*H475</f>
        <v>0</v>
      </c>
      <c r="S475" s="169">
        <v>0</v>
      </c>
      <c r="T475" s="170">
        <f>S475*H475</f>
        <v>0</v>
      </c>
      <c r="AR475" s="25" t="s">
        <v>156</v>
      </c>
      <c r="AT475" s="25" t="s">
        <v>151</v>
      </c>
      <c r="AU475" s="25" t="s">
        <v>82</v>
      </c>
      <c r="AY475" s="25" t="s">
        <v>149</v>
      </c>
      <c r="BE475" s="171">
        <f>IF(N475="základní",J475,0)</f>
        <v>0</v>
      </c>
      <c r="BF475" s="171">
        <f>IF(N475="snížená",J475,0)</f>
        <v>0</v>
      </c>
      <c r="BG475" s="171">
        <f>IF(N475="zákl. přenesená",J475,0)</f>
        <v>0</v>
      </c>
      <c r="BH475" s="171">
        <f>IF(N475="sníž. přenesená",J475,0)</f>
        <v>0</v>
      </c>
      <c r="BI475" s="171">
        <f>IF(N475="nulová",J475,0)</f>
        <v>0</v>
      </c>
      <c r="BJ475" s="25" t="s">
        <v>80</v>
      </c>
      <c r="BK475" s="171">
        <f>ROUND(I475*H475,2)</f>
        <v>0</v>
      </c>
      <c r="BL475" s="25" t="s">
        <v>156</v>
      </c>
      <c r="BM475" s="25" t="s">
        <v>1577</v>
      </c>
    </row>
    <row r="476" spans="2:65" s="12" customFormat="1">
      <c r="B476" s="172"/>
      <c r="D476" s="173" t="s">
        <v>173</v>
      </c>
      <c r="E476" s="174" t="s">
        <v>5</v>
      </c>
      <c r="F476" s="175" t="s">
        <v>1568</v>
      </c>
      <c r="H476" s="176">
        <v>11.739000000000001</v>
      </c>
      <c r="L476" s="172"/>
      <c r="M476" s="177"/>
      <c r="N476" s="178"/>
      <c r="O476" s="178"/>
      <c r="P476" s="178"/>
      <c r="Q476" s="178"/>
      <c r="R476" s="178"/>
      <c r="S476" s="178"/>
      <c r="T476" s="179"/>
      <c r="AT476" s="174" t="s">
        <v>173</v>
      </c>
      <c r="AU476" s="174" t="s">
        <v>82</v>
      </c>
      <c r="AV476" s="12" t="s">
        <v>82</v>
      </c>
      <c r="AW476" s="12" t="s">
        <v>36</v>
      </c>
      <c r="AX476" s="12" t="s">
        <v>80</v>
      </c>
      <c r="AY476" s="174" t="s">
        <v>149</v>
      </c>
    </row>
    <row r="477" spans="2:65" s="11" customFormat="1" ht="29.85" customHeight="1">
      <c r="B477" s="148"/>
      <c r="D477" s="149" t="s">
        <v>72</v>
      </c>
      <c r="E477" s="158" t="s">
        <v>780</v>
      </c>
      <c r="F477" s="158" t="s">
        <v>781</v>
      </c>
      <c r="J477" s="159">
        <f>BK477</f>
        <v>0</v>
      </c>
      <c r="L477" s="148"/>
      <c r="M477" s="152"/>
      <c r="N477" s="153"/>
      <c r="O477" s="153"/>
      <c r="P477" s="154">
        <f>P478</f>
        <v>223.69311999999999</v>
      </c>
      <c r="Q477" s="153"/>
      <c r="R477" s="154">
        <f>R478</f>
        <v>0</v>
      </c>
      <c r="S477" s="153"/>
      <c r="T477" s="155">
        <f>T478</f>
        <v>0</v>
      </c>
      <c r="AR477" s="149" t="s">
        <v>80</v>
      </c>
      <c r="AT477" s="156" t="s">
        <v>72</v>
      </c>
      <c r="AU477" s="156" t="s">
        <v>80</v>
      </c>
      <c r="AY477" s="149" t="s">
        <v>149</v>
      </c>
      <c r="BK477" s="157">
        <f>BK478</f>
        <v>0</v>
      </c>
    </row>
    <row r="478" spans="2:65" s="1" customFormat="1" ht="38.25" customHeight="1">
      <c r="B478" s="160"/>
      <c r="C478" s="161" t="s">
        <v>633</v>
      </c>
      <c r="D478" s="161" t="s">
        <v>151</v>
      </c>
      <c r="E478" s="162" t="s">
        <v>783</v>
      </c>
      <c r="F478" s="163" t="s">
        <v>784</v>
      </c>
      <c r="G478" s="164" t="s">
        <v>400</v>
      </c>
      <c r="H478" s="165">
        <v>151.14400000000001</v>
      </c>
      <c r="I478" s="166"/>
      <c r="J478" s="166">
        <f>ROUND(I478*H478,2)</f>
        <v>0</v>
      </c>
      <c r="K478" s="163" t="s">
        <v>155</v>
      </c>
      <c r="L478" s="39"/>
      <c r="M478" s="167" t="s">
        <v>5</v>
      </c>
      <c r="N478" s="168" t="s">
        <v>44</v>
      </c>
      <c r="O478" s="169">
        <v>1.48</v>
      </c>
      <c r="P478" s="169">
        <f>O478*H478</f>
        <v>223.69311999999999</v>
      </c>
      <c r="Q478" s="169">
        <v>0</v>
      </c>
      <c r="R478" s="169">
        <f>Q478*H478</f>
        <v>0</v>
      </c>
      <c r="S478" s="169">
        <v>0</v>
      </c>
      <c r="T478" s="170">
        <f>S478*H478</f>
        <v>0</v>
      </c>
      <c r="AR478" s="25" t="s">
        <v>156</v>
      </c>
      <c r="AT478" s="25" t="s">
        <v>151</v>
      </c>
      <c r="AU478" s="25" t="s">
        <v>82</v>
      </c>
      <c r="AY478" s="25" t="s">
        <v>149</v>
      </c>
      <c r="BE478" s="171">
        <f>IF(N478="základní",J478,0)</f>
        <v>0</v>
      </c>
      <c r="BF478" s="171">
        <f>IF(N478="snížená",J478,0)</f>
        <v>0</v>
      </c>
      <c r="BG478" s="171">
        <f>IF(N478="zákl. přenesená",J478,0)</f>
        <v>0</v>
      </c>
      <c r="BH478" s="171">
        <f>IF(N478="sníž. přenesená",J478,0)</f>
        <v>0</v>
      </c>
      <c r="BI478" s="171">
        <f>IF(N478="nulová",J478,0)</f>
        <v>0</v>
      </c>
      <c r="BJ478" s="25" t="s">
        <v>80</v>
      </c>
      <c r="BK478" s="171">
        <f>ROUND(I478*H478,2)</f>
        <v>0</v>
      </c>
      <c r="BL478" s="25" t="s">
        <v>156</v>
      </c>
      <c r="BM478" s="25" t="s">
        <v>1578</v>
      </c>
    </row>
    <row r="479" spans="2:65" s="11" customFormat="1" ht="37.35" customHeight="1">
      <c r="B479" s="148"/>
      <c r="D479" s="149" t="s">
        <v>72</v>
      </c>
      <c r="E479" s="150" t="s">
        <v>1393</v>
      </c>
      <c r="F479" s="150" t="s">
        <v>1394</v>
      </c>
      <c r="J479" s="151">
        <f>BK479</f>
        <v>0</v>
      </c>
      <c r="L479" s="148"/>
      <c r="M479" s="152"/>
      <c r="N479" s="153"/>
      <c r="O479" s="153"/>
      <c r="P479" s="154">
        <f>SUM(P480:P484)</f>
        <v>0</v>
      </c>
      <c r="Q479" s="153"/>
      <c r="R479" s="154">
        <f>SUM(R480:R484)</f>
        <v>0</v>
      </c>
      <c r="S479" s="153"/>
      <c r="T479" s="155">
        <f>SUM(T480:T484)</f>
        <v>0</v>
      </c>
      <c r="AR479" s="149" t="s">
        <v>156</v>
      </c>
      <c r="AT479" s="156" t="s">
        <v>72</v>
      </c>
      <c r="AU479" s="156" t="s">
        <v>73</v>
      </c>
      <c r="AY479" s="149" t="s">
        <v>149</v>
      </c>
      <c r="BK479" s="157">
        <f>SUM(BK480:BK484)</f>
        <v>0</v>
      </c>
    </row>
    <row r="480" spans="2:65" s="1" customFormat="1" ht="16.5" customHeight="1">
      <c r="B480" s="160"/>
      <c r="C480" s="161" t="s">
        <v>637</v>
      </c>
      <c r="D480" s="161" t="s">
        <v>151</v>
      </c>
      <c r="E480" s="162" t="s">
        <v>1395</v>
      </c>
      <c r="F480" s="163" t="s">
        <v>1396</v>
      </c>
      <c r="G480" s="164" t="s">
        <v>1397</v>
      </c>
      <c r="H480" s="165">
        <v>3</v>
      </c>
      <c r="I480" s="166"/>
      <c r="J480" s="166">
        <f>ROUND(I480*H480,2)</f>
        <v>0</v>
      </c>
      <c r="K480" s="163" t="s">
        <v>5</v>
      </c>
      <c r="L480" s="39"/>
      <c r="M480" s="167" t="s">
        <v>5</v>
      </c>
      <c r="N480" s="168" t="s">
        <v>44</v>
      </c>
      <c r="O480" s="169">
        <v>0</v>
      </c>
      <c r="P480" s="169">
        <f>O480*H480</f>
        <v>0</v>
      </c>
      <c r="Q480" s="169">
        <v>0</v>
      </c>
      <c r="R480" s="169">
        <f>Q480*H480</f>
        <v>0</v>
      </c>
      <c r="S480" s="169">
        <v>0</v>
      </c>
      <c r="T480" s="170">
        <f>S480*H480</f>
        <v>0</v>
      </c>
      <c r="AR480" s="25" t="s">
        <v>1398</v>
      </c>
      <c r="AT480" s="25" t="s">
        <v>151</v>
      </c>
      <c r="AU480" s="25" t="s">
        <v>80</v>
      </c>
      <c r="AY480" s="25" t="s">
        <v>149</v>
      </c>
      <c r="BE480" s="171">
        <f>IF(N480="základní",J480,0)</f>
        <v>0</v>
      </c>
      <c r="BF480" s="171">
        <f>IF(N480="snížená",J480,0)</f>
        <v>0</v>
      </c>
      <c r="BG480" s="171">
        <f>IF(N480="zákl. přenesená",J480,0)</f>
        <v>0</v>
      </c>
      <c r="BH480" s="171">
        <f>IF(N480="sníž. přenesená",J480,0)</f>
        <v>0</v>
      </c>
      <c r="BI480" s="171">
        <f>IF(N480="nulová",J480,0)</f>
        <v>0</v>
      </c>
      <c r="BJ480" s="25" t="s">
        <v>80</v>
      </c>
      <c r="BK480" s="171">
        <f>ROUND(I480*H480,2)</f>
        <v>0</v>
      </c>
      <c r="BL480" s="25" t="s">
        <v>1398</v>
      </c>
      <c r="BM480" s="25" t="s">
        <v>1579</v>
      </c>
    </row>
    <row r="481" spans="2:51" s="13" customFormat="1">
      <c r="B481" s="182"/>
      <c r="D481" s="173" t="s">
        <v>173</v>
      </c>
      <c r="E481" s="183" t="s">
        <v>5</v>
      </c>
      <c r="F481" s="184" t="s">
        <v>1400</v>
      </c>
      <c r="H481" s="183" t="s">
        <v>5</v>
      </c>
      <c r="L481" s="182"/>
      <c r="M481" s="185"/>
      <c r="N481" s="186"/>
      <c r="O481" s="186"/>
      <c r="P481" s="186"/>
      <c r="Q481" s="186"/>
      <c r="R481" s="186"/>
      <c r="S481" s="186"/>
      <c r="T481" s="187"/>
      <c r="AT481" s="183" t="s">
        <v>173</v>
      </c>
      <c r="AU481" s="183" t="s">
        <v>80</v>
      </c>
      <c r="AV481" s="13" t="s">
        <v>80</v>
      </c>
      <c r="AW481" s="13" t="s">
        <v>36</v>
      </c>
      <c r="AX481" s="13" t="s">
        <v>73</v>
      </c>
      <c r="AY481" s="183" t="s">
        <v>149</v>
      </c>
    </row>
    <row r="482" spans="2:51" s="13" customFormat="1">
      <c r="B482" s="182"/>
      <c r="D482" s="173" t="s">
        <v>173</v>
      </c>
      <c r="E482" s="183" t="s">
        <v>5</v>
      </c>
      <c r="F482" s="184" t="s">
        <v>1401</v>
      </c>
      <c r="H482" s="183" t="s">
        <v>5</v>
      </c>
      <c r="L482" s="182"/>
      <c r="M482" s="185"/>
      <c r="N482" s="186"/>
      <c r="O482" s="186"/>
      <c r="P482" s="186"/>
      <c r="Q482" s="186"/>
      <c r="R482" s="186"/>
      <c r="S482" s="186"/>
      <c r="T482" s="187"/>
      <c r="AT482" s="183" t="s">
        <v>173</v>
      </c>
      <c r="AU482" s="183" t="s">
        <v>80</v>
      </c>
      <c r="AV482" s="13" t="s">
        <v>80</v>
      </c>
      <c r="AW482" s="13" t="s">
        <v>36</v>
      </c>
      <c r="AX482" s="13" t="s">
        <v>73</v>
      </c>
      <c r="AY482" s="183" t="s">
        <v>149</v>
      </c>
    </row>
    <row r="483" spans="2:51" s="13" customFormat="1">
      <c r="B483" s="182"/>
      <c r="D483" s="173" t="s">
        <v>173</v>
      </c>
      <c r="E483" s="183" t="s">
        <v>5</v>
      </c>
      <c r="F483" s="184" t="s">
        <v>1402</v>
      </c>
      <c r="H483" s="183" t="s">
        <v>5</v>
      </c>
      <c r="L483" s="182"/>
      <c r="M483" s="185"/>
      <c r="N483" s="186"/>
      <c r="O483" s="186"/>
      <c r="P483" s="186"/>
      <c r="Q483" s="186"/>
      <c r="R483" s="186"/>
      <c r="S483" s="186"/>
      <c r="T483" s="187"/>
      <c r="AT483" s="183" t="s">
        <v>173</v>
      </c>
      <c r="AU483" s="183" t="s">
        <v>80</v>
      </c>
      <c r="AV483" s="13" t="s">
        <v>80</v>
      </c>
      <c r="AW483" s="13" t="s">
        <v>36</v>
      </c>
      <c r="AX483" s="13" t="s">
        <v>73</v>
      </c>
      <c r="AY483" s="183" t="s">
        <v>149</v>
      </c>
    </row>
    <row r="484" spans="2:51" s="12" customFormat="1">
      <c r="B484" s="172"/>
      <c r="D484" s="173" t="s">
        <v>173</v>
      </c>
      <c r="E484" s="174" t="s">
        <v>5</v>
      </c>
      <c r="F484" s="175" t="s">
        <v>161</v>
      </c>
      <c r="H484" s="176">
        <v>3</v>
      </c>
      <c r="L484" s="172"/>
      <c r="M484" s="214"/>
      <c r="N484" s="215"/>
      <c r="O484" s="215"/>
      <c r="P484" s="215"/>
      <c r="Q484" s="215"/>
      <c r="R484" s="215"/>
      <c r="S484" s="215"/>
      <c r="T484" s="216"/>
      <c r="AT484" s="174" t="s">
        <v>173</v>
      </c>
      <c r="AU484" s="174" t="s">
        <v>80</v>
      </c>
      <c r="AV484" s="12" t="s">
        <v>82</v>
      </c>
      <c r="AW484" s="12" t="s">
        <v>36</v>
      </c>
      <c r="AX484" s="12" t="s">
        <v>80</v>
      </c>
      <c r="AY484" s="174" t="s">
        <v>149</v>
      </c>
    </row>
    <row r="485" spans="2:51" s="1" customFormat="1" ht="6.95" customHeight="1">
      <c r="B485" s="54"/>
      <c r="C485" s="55"/>
      <c r="D485" s="55"/>
      <c r="E485" s="55"/>
      <c r="F485" s="55"/>
      <c r="G485" s="55"/>
      <c r="H485" s="55"/>
      <c r="I485" s="55"/>
      <c r="J485" s="55"/>
      <c r="K485" s="55"/>
      <c r="L485" s="39"/>
    </row>
  </sheetData>
  <autoFilter ref="C92:K484"/>
  <mergeCells count="13">
    <mergeCell ref="E85:H85"/>
    <mergeCell ref="G1:H1"/>
    <mergeCell ref="L2:V2"/>
    <mergeCell ref="E49:H49"/>
    <mergeCell ref="E51:H51"/>
    <mergeCell ref="J55:J56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72"/>
  <sheetViews>
    <sheetView showGridLines="0" workbookViewId="0">
      <pane ySplit="1" topLeftCell="A541" activePane="bottomLeft" state="frozen"/>
      <selection pane="bottomLeft" activeCell="I95" sqref="I95:I57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102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1580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ROUND(J92,2)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ROUND(SUM(BE92:BE571), 2)</f>
        <v>0</v>
      </c>
      <c r="G32" s="40"/>
      <c r="H32" s="40"/>
      <c r="I32" s="115">
        <v>0.21</v>
      </c>
      <c r="J32" s="114">
        <f>ROUND(ROUND((SUM(BE92:BE571)),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ROUND(SUM(BF92:BF571), 2)</f>
        <v>0</v>
      </c>
      <c r="G33" s="40"/>
      <c r="H33" s="40"/>
      <c r="I33" s="115">
        <v>0.15</v>
      </c>
      <c r="J33" s="114">
        <f>ROUND(ROUND((SUM(BF92:BF571)),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ROUND(SUM(BG92:BG571),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ROUND(SUM(BH92:BH571),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ROUND(SUM(BI92:BI571),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08 - Stoka A-4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J92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J93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J94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J315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J326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J328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J351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J451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J491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J525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J570</f>
        <v>0</v>
      </c>
      <c r="K70" s="138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40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55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39"/>
    </row>
    <row r="77" spans="2:12" s="1" customFormat="1" ht="36.950000000000003" customHeight="1">
      <c r="B77" s="39"/>
      <c r="C77" s="59" t="s">
        <v>133</v>
      </c>
      <c r="L77" s="39"/>
    </row>
    <row r="78" spans="2:12" s="1" customFormat="1" ht="6.95" customHeight="1">
      <c r="B78" s="39"/>
      <c r="L78" s="39"/>
    </row>
    <row r="79" spans="2:12" s="1" customFormat="1" ht="14.45" customHeight="1">
      <c r="B79" s="39"/>
      <c r="C79" s="61" t="s">
        <v>17</v>
      </c>
      <c r="L79" s="39"/>
    </row>
    <row r="80" spans="2:12" s="1" customFormat="1" ht="16.5" customHeight="1">
      <c r="B80" s="39"/>
      <c r="E80" s="338" t="str">
        <f>E7</f>
        <v>Kanalizace Opočínek - gravitační kanalizace - I. část</v>
      </c>
      <c r="F80" s="339"/>
      <c r="G80" s="339"/>
      <c r="H80" s="339"/>
      <c r="L80" s="39"/>
    </row>
    <row r="81" spans="2:65" ht="15">
      <c r="B81" s="29"/>
      <c r="C81" s="61" t="s">
        <v>114</v>
      </c>
      <c r="L81" s="29"/>
    </row>
    <row r="82" spans="2:65" s="1" customFormat="1" ht="16.5" customHeight="1">
      <c r="B82" s="39"/>
      <c r="E82" s="338" t="s">
        <v>115</v>
      </c>
      <c r="F82" s="332"/>
      <c r="G82" s="332"/>
      <c r="H82" s="332"/>
      <c r="L82" s="39"/>
    </row>
    <row r="83" spans="2:65" s="1" customFormat="1" ht="14.45" customHeight="1">
      <c r="B83" s="39"/>
      <c r="C83" s="61" t="s">
        <v>116</v>
      </c>
      <c r="L83" s="39"/>
    </row>
    <row r="84" spans="2:65" s="1" customFormat="1" ht="17.25" customHeight="1">
      <c r="B84" s="39"/>
      <c r="E84" s="328" t="str">
        <f>E11</f>
        <v>08 - Stoka A-4</v>
      </c>
      <c r="F84" s="332"/>
      <c r="G84" s="332"/>
      <c r="H84" s="332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20</v>
      </c>
      <c r="F86" s="139" t="str">
        <f>F14</f>
        <v>Opočínek</v>
      </c>
      <c r="I86" s="61" t="s">
        <v>22</v>
      </c>
      <c r="J86" s="65" t="str">
        <f>IF(J14="","",J14)</f>
        <v>17. 1. 2019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24</v>
      </c>
      <c r="F88" s="139" t="str">
        <f>E17</f>
        <v>Vodovody a kanalizace Pardubice, a.s.</v>
      </c>
      <c r="I88" s="61" t="s">
        <v>32</v>
      </c>
      <c r="J88" s="139" t="str">
        <f>E23</f>
        <v>Multiaqua s.r.o.</v>
      </c>
      <c r="L88" s="39"/>
    </row>
    <row r="89" spans="2:65" s="1" customFormat="1" ht="14.45" customHeight="1">
      <c r="B89" s="39"/>
      <c r="C89" s="61" t="s">
        <v>30</v>
      </c>
      <c r="F89" s="139" t="str">
        <f>IF(E20="","",E20)</f>
        <v>Dle výběrového řízení</v>
      </c>
      <c r="L89" s="39"/>
    </row>
    <row r="90" spans="2:65" s="1" customFormat="1" ht="10.35" customHeight="1">
      <c r="B90" s="39"/>
      <c r="L90" s="39"/>
    </row>
    <row r="91" spans="2:65" s="10" customFormat="1" ht="29.25" customHeight="1">
      <c r="B91" s="140"/>
      <c r="C91" s="141" t="s">
        <v>134</v>
      </c>
      <c r="D91" s="142" t="s">
        <v>58</v>
      </c>
      <c r="E91" s="142" t="s">
        <v>54</v>
      </c>
      <c r="F91" s="142" t="s">
        <v>135</v>
      </c>
      <c r="G91" s="142" t="s">
        <v>136</v>
      </c>
      <c r="H91" s="142" t="s">
        <v>137</v>
      </c>
      <c r="I91" s="142" t="s">
        <v>138</v>
      </c>
      <c r="J91" s="142" t="s">
        <v>120</v>
      </c>
      <c r="K91" s="143" t="s">
        <v>139</v>
      </c>
      <c r="L91" s="140"/>
      <c r="M91" s="71" t="s">
        <v>140</v>
      </c>
      <c r="N91" s="72" t="s">
        <v>43</v>
      </c>
      <c r="O91" s="72" t="s">
        <v>141</v>
      </c>
      <c r="P91" s="72" t="s">
        <v>142</v>
      </c>
      <c r="Q91" s="72" t="s">
        <v>143</v>
      </c>
      <c r="R91" s="72" t="s">
        <v>144</v>
      </c>
      <c r="S91" s="72" t="s">
        <v>145</v>
      </c>
      <c r="T91" s="73" t="s">
        <v>146</v>
      </c>
    </row>
    <row r="92" spans="2:65" s="1" customFormat="1" ht="29.25" customHeight="1">
      <c r="B92" s="39"/>
      <c r="C92" s="75" t="s">
        <v>121</v>
      </c>
      <c r="J92" s="144">
        <f>BK92</f>
        <v>0</v>
      </c>
      <c r="L92" s="39"/>
      <c r="M92" s="74"/>
      <c r="N92" s="66"/>
      <c r="O92" s="66"/>
      <c r="P92" s="145">
        <f>P93</f>
        <v>4828.2638470000002</v>
      </c>
      <c r="Q92" s="66"/>
      <c r="R92" s="145">
        <f>R93</f>
        <v>1509.8727549900002</v>
      </c>
      <c r="S92" s="66"/>
      <c r="T92" s="146">
        <f>T93</f>
        <v>518.39895000000001</v>
      </c>
      <c r="AT92" s="25" t="s">
        <v>72</v>
      </c>
      <c r="AU92" s="25" t="s">
        <v>122</v>
      </c>
      <c r="BK92" s="147">
        <f>BK93</f>
        <v>0</v>
      </c>
    </row>
    <row r="93" spans="2:65" s="11" customFormat="1" ht="37.35" customHeight="1">
      <c r="B93" s="148"/>
      <c r="D93" s="149" t="s">
        <v>72</v>
      </c>
      <c r="E93" s="150" t="s">
        <v>147</v>
      </c>
      <c r="F93" s="150" t="s">
        <v>148</v>
      </c>
      <c r="J93" s="151">
        <f>BK93</f>
        <v>0</v>
      </c>
      <c r="L93" s="148"/>
      <c r="M93" s="152"/>
      <c r="N93" s="153"/>
      <c r="O93" s="153"/>
      <c r="P93" s="154">
        <f>P94+P315+P326+P328+P351+P451+P491+P525+P570</f>
        <v>4828.2638470000002</v>
      </c>
      <c r="Q93" s="153"/>
      <c r="R93" s="154">
        <f>R94+R315+R326+R328+R351+R451+R491+R525+R570</f>
        <v>1509.8727549900002</v>
      </c>
      <c r="S93" s="153"/>
      <c r="T93" s="155">
        <f>T94+T315+T326+T328+T351+T451+T491+T525+T570</f>
        <v>518.39895000000001</v>
      </c>
      <c r="AR93" s="149" t="s">
        <v>80</v>
      </c>
      <c r="AT93" s="156" t="s">
        <v>72</v>
      </c>
      <c r="AU93" s="156" t="s">
        <v>73</v>
      </c>
      <c r="AY93" s="149" t="s">
        <v>149</v>
      </c>
      <c r="BK93" s="157">
        <f>BK94+BK315+BK326+BK328+BK351+BK451+BK491+BK525+BK570</f>
        <v>0</v>
      </c>
    </row>
    <row r="94" spans="2:65" s="11" customFormat="1" ht="19.899999999999999" customHeight="1">
      <c r="B94" s="148"/>
      <c r="D94" s="149" t="s">
        <v>72</v>
      </c>
      <c r="E94" s="158" t="s">
        <v>80</v>
      </c>
      <c r="F94" s="158" t="s">
        <v>150</v>
      </c>
      <c r="J94" s="159">
        <f>BK94</f>
        <v>0</v>
      </c>
      <c r="L94" s="148"/>
      <c r="M94" s="152"/>
      <c r="N94" s="153"/>
      <c r="O94" s="153"/>
      <c r="P94" s="154">
        <f>SUM(P95:P314)</f>
        <v>1943.6257250000001</v>
      </c>
      <c r="Q94" s="153"/>
      <c r="R94" s="154">
        <f>SUM(R95:R314)</f>
        <v>1405.9641863200002</v>
      </c>
      <c r="S94" s="153"/>
      <c r="T94" s="155">
        <f>SUM(T95:T314)</f>
        <v>518.39895000000001</v>
      </c>
      <c r="AR94" s="149" t="s">
        <v>80</v>
      </c>
      <c r="AT94" s="156" t="s">
        <v>72</v>
      </c>
      <c r="AU94" s="156" t="s">
        <v>80</v>
      </c>
      <c r="AY94" s="149" t="s">
        <v>149</v>
      </c>
      <c r="BK94" s="157">
        <f>SUM(BK95:BK314)</f>
        <v>0</v>
      </c>
    </row>
    <row r="95" spans="2:65" s="1" customFormat="1" ht="38.25" customHeight="1">
      <c r="B95" s="160"/>
      <c r="C95" s="161" t="s">
        <v>80</v>
      </c>
      <c r="D95" s="161" t="s">
        <v>151</v>
      </c>
      <c r="E95" s="162" t="s">
        <v>169</v>
      </c>
      <c r="F95" s="163" t="s">
        <v>170</v>
      </c>
      <c r="G95" s="164" t="s">
        <v>171</v>
      </c>
      <c r="H95" s="165">
        <v>0.75</v>
      </c>
      <c r="I95" s="166"/>
      <c r="J95" s="166">
        <f>ROUND(I95*H95,2)</f>
        <v>0</v>
      </c>
      <c r="K95" s="163" t="s">
        <v>5</v>
      </c>
      <c r="L95" s="39"/>
      <c r="M95" s="167" t="s">
        <v>5</v>
      </c>
      <c r="N95" s="168" t="s">
        <v>44</v>
      </c>
      <c r="O95" s="169">
        <v>0.34399999999999997</v>
      </c>
      <c r="P95" s="169">
        <f>O95*H95</f>
        <v>0.25800000000000001</v>
      </c>
      <c r="Q95" s="169">
        <v>0</v>
      </c>
      <c r="R95" s="169">
        <f>Q95*H95</f>
        <v>0</v>
      </c>
      <c r="S95" s="169">
        <v>0.29499999999999998</v>
      </c>
      <c r="T95" s="170">
        <f>S95*H95</f>
        <v>0.22125</v>
      </c>
      <c r="AR95" s="25" t="s">
        <v>156</v>
      </c>
      <c r="AT95" s="25" t="s">
        <v>151</v>
      </c>
      <c r="AU95" s="25" t="s">
        <v>82</v>
      </c>
      <c r="AY95" s="25" t="s">
        <v>149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25" t="s">
        <v>80</v>
      </c>
      <c r="BK95" s="171">
        <f>ROUND(I95*H95,2)</f>
        <v>0</v>
      </c>
      <c r="BL95" s="25" t="s">
        <v>156</v>
      </c>
      <c r="BM95" s="25" t="s">
        <v>1581</v>
      </c>
    </row>
    <row r="96" spans="2:65" s="12" customFormat="1">
      <c r="B96" s="172"/>
      <c r="D96" s="173" t="s">
        <v>173</v>
      </c>
      <c r="E96" s="174" t="s">
        <v>5</v>
      </c>
      <c r="F96" s="175" t="s">
        <v>1582</v>
      </c>
      <c r="H96" s="176">
        <v>0.75</v>
      </c>
      <c r="L96" s="172"/>
      <c r="M96" s="177"/>
      <c r="N96" s="178"/>
      <c r="O96" s="178"/>
      <c r="P96" s="178"/>
      <c r="Q96" s="178"/>
      <c r="R96" s="178"/>
      <c r="S96" s="178"/>
      <c r="T96" s="179"/>
      <c r="AT96" s="174" t="s">
        <v>173</v>
      </c>
      <c r="AU96" s="174" t="s">
        <v>82</v>
      </c>
      <c r="AV96" s="12" t="s">
        <v>82</v>
      </c>
      <c r="AW96" s="12" t="s">
        <v>36</v>
      </c>
      <c r="AX96" s="12" t="s">
        <v>80</v>
      </c>
      <c r="AY96" s="174" t="s">
        <v>149</v>
      </c>
    </row>
    <row r="97" spans="2:65" s="1" customFormat="1" ht="51" customHeight="1">
      <c r="B97" s="160"/>
      <c r="C97" s="161" t="s">
        <v>82</v>
      </c>
      <c r="D97" s="161" t="s">
        <v>151</v>
      </c>
      <c r="E97" s="162" t="s">
        <v>176</v>
      </c>
      <c r="F97" s="163" t="s">
        <v>177</v>
      </c>
      <c r="G97" s="164" t="s">
        <v>171</v>
      </c>
      <c r="H97" s="165">
        <v>188.1</v>
      </c>
      <c r="I97" s="166"/>
      <c r="J97" s="166">
        <f>ROUND(I97*H97,2)</f>
        <v>0</v>
      </c>
      <c r="K97" s="163" t="s">
        <v>5</v>
      </c>
      <c r="L97" s="39"/>
      <c r="M97" s="167" t="s">
        <v>5</v>
      </c>
      <c r="N97" s="168" t="s">
        <v>44</v>
      </c>
      <c r="O97" s="169">
        <v>7.2999999999999995E-2</v>
      </c>
      <c r="P97" s="169">
        <f>O97*H97</f>
        <v>13.731299999999999</v>
      </c>
      <c r="Q97" s="169">
        <v>0</v>
      </c>
      <c r="R97" s="169">
        <f>Q97*H97</f>
        <v>0</v>
      </c>
      <c r="S97" s="169">
        <v>0.28999999999999998</v>
      </c>
      <c r="T97" s="170">
        <f>S97*H97</f>
        <v>54.548999999999992</v>
      </c>
      <c r="AR97" s="25" t="s">
        <v>156</v>
      </c>
      <c r="AT97" s="25" t="s">
        <v>151</v>
      </c>
      <c r="AU97" s="25" t="s">
        <v>82</v>
      </c>
      <c r="AY97" s="25" t="s">
        <v>149</v>
      </c>
      <c r="BE97" s="171">
        <f>IF(N97="základní",J97,0)</f>
        <v>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25" t="s">
        <v>80</v>
      </c>
      <c r="BK97" s="171">
        <f>ROUND(I97*H97,2)</f>
        <v>0</v>
      </c>
      <c r="BL97" s="25" t="s">
        <v>156</v>
      </c>
      <c r="BM97" s="25" t="s">
        <v>1583</v>
      </c>
    </row>
    <row r="98" spans="2:65" s="1" customFormat="1" ht="27">
      <c r="B98" s="39"/>
      <c r="D98" s="173" t="s">
        <v>179</v>
      </c>
      <c r="F98" s="180" t="s">
        <v>180</v>
      </c>
      <c r="L98" s="39"/>
      <c r="M98" s="181"/>
      <c r="N98" s="40"/>
      <c r="O98" s="40"/>
      <c r="P98" s="40"/>
      <c r="Q98" s="40"/>
      <c r="R98" s="40"/>
      <c r="S98" s="40"/>
      <c r="T98" s="68"/>
      <c r="AT98" s="25" t="s">
        <v>179</v>
      </c>
      <c r="AU98" s="25" t="s">
        <v>82</v>
      </c>
    </row>
    <row r="99" spans="2:65" s="13" customFormat="1">
      <c r="B99" s="182"/>
      <c r="D99" s="173" t="s">
        <v>173</v>
      </c>
      <c r="E99" s="183" t="s">
        <v>5</v>
      </c>
      <c r="F99" s="184" t="s">
        <v>187</v>
      </c>
      <c r="H99" s="183" t="s">
        <v>5</v>
      </c>
      <c r="L99" s="182"/>
      <c r="M99" s="185"/>
      <c r="N99" s="186"/>
      <c r="O99" s="186"/>
      <c r="P99" s="186"/>
      <c r="Q99" s="186"/>
      <c r="R99" s="186"/>
      <c r="S99" s="186"/>
      <c r="T99" s="187"/>
      <c r="AT99" s="183" t="s">
        <v>173</v>
      </c>
      <c r="AU99" s="183" t="s">
        <v>82</v>
      </c>
      <c r="AV99" s="13" t="s">
        <v>80</v>
      </c>
      <c r="AW99" s="13" t="s">
        <v>36</v>
      </c>
      <c r="AX99" s="13" t="s">
        <v>73</v>
      </c>
      <c r="AY99" s="183" t="s">
        <v>149</v>
      </c>
    </row>
    <row r="100" spans="2:65" s="13" customFormat="1">
      <c r="B100" s="182"/>
      <c r="D100" s="173" t="s">
        <v>173</v>
      </c>
      <c r="E100" s="183" t="s">
        <v>5</v>
      </c>
      <c r="F100" s="184" t="s">
        <v>188</v>
      </c>
      <c r="H100" s="183" t="s">
        <v>5</v>
      </c>
      <c r="L100" s="182"/>
      <c r="M100" s="185"/>
      <c r="N100" s="186"/>
      <c r="O100" s="186"/>
      <c r="P100" s="186"/>
      <c r="Q100" s="186"/>
      <c r="R100" s="186"/>
      <c r="S100" s="186"/>
      <c r="T100" s="187"/>
      <c r="AT100" s="183" t="s">
        <v>173</v>
      </c>
      <c r="AU100" s="183" t="s">
        <v>82</v>
      </c>
      <c r="AV100" s="13" t="s">
        <v>80</v>
      </c>
      <c r="AW100" s="13" t="s">
        <v>36</v>
      </c>
      <c r="AX100" s="13" t="s">
        <v>73</v>
      </c>
      <c r="AY100" s="183" t="s">
        <v>149</v>
      </c>
    </row>
    <row r="101" spans="2:65" s="12" customFormat="1">
      <c r="B101" s="172"/>
      <c r="D101" s="173" t="s">
        <v>173</v>
      </c>
      <c r="E101" s="174" t="s">
        <v>5</v>
      </c>
      <c r="F101" s="175" t="s">
        <v>1584</v>
      </c>
      <c r="H101" s="176">
        <v>0.55000000000000004</v>
      </c>
      <c r="L101" s="172"/>
      <c r="M101" s="177"/>
      <c r="N101" s="178"/>
      <c r="O101" s="178"/>
      <c r="P101" s="178"/>
      <c r="Q101" s="178"/>
      <c r="R101" s="178"/>
      <c r="S101" s="178"/>
      <c r="T101" s="179"/>
      <c r="AT101" s="174" t="s">
        <v>173</v>
      </c>
      <c r="AU101" s="174" t="s">
        <v>82</v>
      </c>
      <c r="AV101" s="12" t="s">
        <v>82</v>
      </c>
      <c r="AW101" s="12" t="s">
        <v>36</v>
      </c>
      <c r="AX101" s="12" t="s">
        <v>73</v>
      </c>
      <c r="AY101" s="174" t="s">
        <v>149</v>
      </c>
    </row>
    <row r="102" spans="2:65" s="13" customFormat="1">
      <c r="B102" s="182"/>
      <c r="D102" s="173" t="s">
        <v>173</v>
      </c>
      <c r="E102" s="183" t="s">
        <v>5</v>
      </c>
      <c r="F102" s="184" t="s">
        <v>791</v>
      </c>
      <c r="H102" s="183" t="s">
        <v>5</v>
      </c>
      <c r="L102" s="182"/>
      <c r="M102" s="185"/>
      <c r="N102" s="186"/>
      <c r="O102" s="186"/>
      <c r="P102" s="186"/>
      <c r="Q102" s="186"/>
      <c r="R102" s="186"/>
      <c r="S102" s="186"/>
      <c r="T102" s="187"/>
      <c r="AT102" s="183" t="s">
        <v>173</v>
      </c>
      <c r="AU102" s="183" t="s">
        <v>82</v>
      </c>
      <c r="AV102" s="13" t="s">
        <v>80</v>
      </c>
      <c r="AW102" s="13" t="s">
        <v>36</v>
      </c>
      <c r="AX102" s="13" t="s">
        <v>73</v>
      </c>
      <c r="AY102" s="183" t="s">
        <v>149</v>
      </c>
    </row>
    <row r="103" spans="2:65" s="12" customFormat="1">
      <c r="B103" s="172"/>
      <c r="D103" s="173" t="s">
        <v>173</v>
      </c>
      <c r="E103" s="174" t="s">
        <v>5</v>
      </c>
      <c r="F103" s="175" t="s">
        <v>1585</v>
      </c>
      <c r="H103" s="176">
        <v>171.05</v>
      </c>
      <c r="L103" s="172"/>
      <c r="M103" s="177"/>
      <c r="N103" s="178"/>
      <c r="O103" s="178"/>
      <c r="P103" s="178"/>
      <c r="Q103" s="178"/>
      <c r="R103" s="178"/>
      <c r="S103" s="178"/>
      <c r="T103" s="179"/>
      <c r="AT103" s="174" t="s">
        <v>173</v>
      </c>
      <c r="AU103" s="174" t="s">
        <v>82</v>
      </c>
      <c r="AV103" s="12" t="s">
        <v>82</v>
      </c>
      <c r="AW103" s="12" t="s">
        <v>36</v>
      </c>
      <c r="AX103" s="12" t="s">
        <v>73</v>
      </c>
      <c r="AY103" s="174" t="s">
        <v>149</v>
      </c>
    </row>
    <row r="104" spans="2:65" s="12" customFormat="1">
      <c r="B104" s="172"/>
      <c r="D104" s="173" t="s">
        <v>173</v>
      </c>
      <c r="E104" s="174" t="s">
        <v>5</v>
      </c>
      <c r="F104" s="175" t="s">
        <v>1586</v>
      </c>
      <c r="H104" s="176">
        <v>16.5</v>
      </c>
      <c r="L104" s="172"/>
      <c r="M104" s="177"/>
      <c r="N104" s="178"/>
      <c r="O104" s="178"/>
      <c r="P104" s="178"/>
      <c r="Q104" s="178"/>
      <c r="R104" s="178"/>
      <c r="S104" s="178"/>
      <c r="T104" s="179"/>
      <c r="AT104" s="174" t="s">
        <v>173</v>
      </c>
      <c r="AU104" s="174" t="s">
        <v>82</v>
      </c>
      <c r="AV104" s="12" t="s">
        <v>82</v>
      </c>
      <c r="AW104" s="12" t="s">
        <v>36</v>
      </c>
      <c r="AX104" s="12" t="s">
        <v>73</v>
      </c>
      <c r="AY104" s="174" t="s">
        <v>149</v>
      </c>
    </row>
    <row r="105" spans="2:65" s="14" customFormat="1">
      <c r="B105" s="188"/>
      <c r="D105" s="173" t="s">
        <v>173</v>
      </c>
      <c r="E105" s="189" t="s">
        <v>5</v>
      </c>
      <c r="F105" s="190" t="s">
        <v>194</v>
      </c>
      <c r="H105" s="191">
        <v>188.1</v>
      </c>
      <c r="L105" s="188"/>
      <c r="M105" s="192"/>
      <c r="N105" s="193"/>
      <c r="O105" s="193"/>
      <c r="P105" s="193"/>
      <c r="Q105" s="193"/>
      <c r="R105" s="193"/>
      <c r="S105" s="193"/>
      <c r="T105" s="194"/>
      <c r="AT105" s="189" t="s">
        <v>173</v>
      </c>
      <c r="AU105" s="189" t="s">
        <v>82</v>
      </c>
      <c r="AV105" s="14" t="s">
        <v>156</v>
      </c>
      <c r="AW105" s="14" t="s">
        <v>36</v>
      </c>
      <c r="AX105" s="14" t="s">
        <v>80</v>
      </c>
      <c r="AY105" s="189" t="s">
        <v>149</v>
      </c>
    </row>
    <row r="106" spans="2:65" s="1" customFormat="1" ht="51" customHeight="1">
      <c r="B106" s="160"/>
      <c r="C106" s="161" t="s">
        <v>161</v>
      </c>
      <c r="D106" s="161" t="s">
        <v>151</v>
      </c>
      <c r="E106" s="162" t="s">
        <v>183</v>
      </c>
      <c r="F106" s="163" t="s">
        <v>184</v>
      </c>
      <c r="G106" s="164" t="s">
        <v>171</v>
      </c>
      <c r="H106" s="165">
        <v>109.12</v>
      </c>
      <c r="I106" s="166"/>
      <c r="J106" s="166">
        <f>ROUND(I106*H106,2)</f>
        <v>0</v>
      </c>
      <c r="K106" s="163" t="s">
        <v>5</v>
      </c>
      <c r="L106" s="39"/>
      <c r="M106" s="167" t="s">
        <v>5</v>
      </c>
      <c r="N106" s="168" t="s">
        <v>44</v>
      </c>
      <c r="O106" s="169">
        <v>0.11899999999999999</v>
      </c>
      <c r="P106" s="169">
        <f>O106*H106</f>
        <v>12.985279999999999</v>
      </c>
      <c r="Q106" s="169">
        <v>0</v>
      </c>
      <c r="R106" s="169">
        <f>Q106*H106</f>
        <v>0</v>
      </c>
      <c r="S106" s="169">
        <v>0.44</v>
      </c>
      <c r="T106" s="170">
        <f>S106*H106</f>
        <v>48.012800000000006</v>
      </c>
      <c r="AR106" s="25" t="s">
        <v>156</v>
      </c>
      <c r="AT106" s="25" t="s">
        <v>151</v>
      </c>
      <c r="AU106" s="25" t="s">
        <v>82</v>
      </c>
      <c r="AY106" s="25" t="s">
        <v>149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25" t="s">
        <v>80</v>
      </c>
      <c r="BK106" s="171">
        <f>ROUND(I106*H106,2)</f>
        <v>0</v>
      </c>
      <c r="BL106" s="25" t="s">
        <v>156</v>
      </c>
      <c r="BM106" s="25" t="s">
        <v>1587</v>
      </c>
    </row>
    <row r="107" spans="2:65" s="1" customFormat="1" ht="27">
      <c r="B107" s="39"/>
      <c r="D107" s="173" t="s">
        <v>179</v>
      </c>
      <c r="F107" s="180" t="s">
        <v>186</v>
      </c>
      <c r="L107" s="39"/>
      <c r="M107" s="181"/>
      <c r="N107" s="40"/>
      <c r="O107" s="40"/>
      <c r="P107" s="40"/>
      <c r="Q107" s="40"/>
      <c r="R107" s="40"/>
      <c r="S107" s="40"/>
      <c r="T107" s="68"/>
      <c r="AT107" s="25" t="s">
        <v>179</v>
      </c>
      <c r="AU107" s="25" t="s">
        <v>82</v>
      </c>
    </row>
    <row r="108" spans="2:65" s="13" customFormat="1">
      <c r="B108" s="182"/>
      <c r="D108" s="173" t="s">
        <v>173</v>
      </c>
      <c r="E108" s="183" t="s">
        <v>5</v>
      </c>
      <c r="F108" s="184" t="s">
        <v>187</v>
      </c>
      <c r="H108" s="183" t="s">
        <v>5</v>
      </c>
      <c r="L108" s="182"/>
      <c r="M108" s="185"/>
      <c r="N108" s="186"/>
      <c r="O108" s="186"/>
      <c r="P108" s="186"/>
      <c r="Q108" s="186"/>
      <c r="R108" s="186"/>
      <c r="S108" s="186"/>
      <c r="T108" s="187"/>
      <c r="AT108" s="183" t="s">
        <v>173</v>
      </c>
      <c r="AU108" s="183" t="s">
        <v>82</v>
      </c>
      <c r="AV108" s="13" t="s">
        <v>80</v>
      </c>
      <c r="AW108" s="13" t="s">
        <v>36</v>
      </c>
      <c r="AX108" s="13" t="s">
        <v>73</v>
      </c>
      <c r="AY108" s="183" t="s">
        <v>149</v>
      </c>
    </row>
    <row r="109" spans="2:65" s="13" customFormat="1">
      <c r="B109" s="182"/>
      <c r="D109" s="173" t="s">
        <v>173</v>
      </c>
      <c r="E109" s="183" t="s">
        <v>5</v>
      </c>
      <c r="F109" s="184" t="s">
        <v>188</v>
      </c>
      <c r="H109" s="183" t="s">
        <v>5</v>
      </c>
      <c r="L109" s="182"/>
      <c r="M109" s="185"/>
      <c r="N109" s="186"/>
      <c r="O109" s="186"/>
      <c r="P109" s="186"/>
      <c r="Q109" s="186"/>
      <c r="R109" s="186"/>
      <c r="S109" s="186"/>
      <c r="T109" s="187"/>
      <c r="AT109" s="183" t="s">
        <v>173</v>
      </c>
      <c r="AU109" s="183" t="s">
        <v>82</v>
      </c>
      <c r="AV109" s="13" t="s">
        <v>80</v>
      </c>
      <c r="AW109" s="13" t="s">
        <v>36</v>
      </c>
      <c r="AX109" s="13" t="s">
        <v>73</v>
      </c>
      <c r="AY109" s="183" t="s">
        <v>149</v>
      </c>
    </row>
    <row r="110" spans="2:65" s="13" customFormat="1">
      <c r="B110" s="182"/>
      <c r="D110" s="173" t="s">
        <v>173</v>
      </c>
      <c r="E110" s="183" t="s">
        <v>5</v>
      </c>
      <c r="F110" s="184" t="s">
        <v>189</v>
      </c>
      <c r="H110" s="183" t="s">
        <v>5</v>
      </c>
      <c r="L110" s="182"/>
      <c r="M110" s="185"/>
      <c r="N110" s="186"/>
      <c r="O110" s="186"/>
      <c r="P110" s="186"/>
      <c r="Q110" s="186"/>
      <c r="R110" s="186"/>
      <c r="S110" s="186"/>
      <c r="T110" s="187"/>
      <c r="AT110" s="183" t="s">
        <v>173</v>
      </c>
      <c r="AU110" s="183" t="s">
        <v>82</v>
      </c>
      <c r="AV110" s="13" t="s">
        <v>80</v>
      </c>
      <c r="AW110" s="13" t="s">
        <v>36</v>
      </c>
      <c r="AX110" s="13" t="s">
        <v>73</v>
      </c>
      <c r="AY110" s="183" t="s">
        <v>149</v>
      </c>
    </row>
    <row r="111" spans="2:65" s="12" customFormat="1">
      <c r="B111" s="172"/>
      <c r="D111" s="173" t="s">
        <v>173</v>
      </c>
      <c r="E111" s="174" t="s">
        <v>5</v>
      </c>
      <c r="F111" s="175" t="s">
        <v>1588</v>
      </c>
      <c r="H111" s="176">
        <v>93.17</v>
      </c>
      <c r="L111" s="172"/>
      <c r="M111" s="177"/>
      <c r="N111" s="178"/>
      <c r="O111" s="178"/>
      <c r="P111" s="178"/>
      <c r="Q111" s="178"/>
      <c r="R111" s="178"/>
      <c r="S111" s="178"/>
      <c r="T111" s="179"/>
      <c r="AT111" s="174" t="s">
        <v>173</v>
      </c>
      <c r="AU111" s="174" t="s">
        <v>82</v>
      </c>
      <c r="AV111" s="12" t="s">
        <v>82</v>
      </c>
      <c r="AW111" s="12" t="s">
        <v>36</v>
      </c>
      <c r="AX111" s="12" t="s">
        <v>73</v>
      </c>
      <c r="AY111" s="174" t="s">
        <v>149</v>
      </c>
    </row>
    <row r="112" spans="2:65" s="12" customFormat="1">
      <c r="B112" s="172"/>
      <c r="D112" s="173" t="s">
        <v>173</v>
      </c>
      <c r="E112" s="174" t="s">
        <v>5</v>
      </c>
      <c r="F112" s="175" t="s">
        <v>1589</v>
      </c>
      <c r="H112" s="176">
        <v>15.95</v>
      </c>
      <c r="L112" s="172"/>
      <c r="M112" s="177"/>
      <c r="N112" s="178"/>
      <c r="O112" s="178"/>
      <c r="P112" s="178"/>
      <c r="Q112" s="178"/>
      <c r="R112" s="178"/>
      <c r="S112" s="178"/>
      <c r="T112" s="179"/>
      <c r="AT112" s="174" t="s">
        <v>173</v>
      </c>
      <c r="AU112" s="174" t="s">
        <v>82</v>
      </c>
      <c r="AV112" s="12" t="s">
        <v>82</v>
      </c>
      <c r="AW112" s="12" t="s">
        <v>36</v>
      </c>
      <c r="AX112" s="12" t="s">
        <v>73</v>
      </c>
      <c r="AY112" s="174" t="s">
        <v>149</v>
      </c>
    </row>
    <row r="113" spans="2:65" s="14" customFormat="1">
      <c r="B113" s="188"/>
      <c r="D113" s="173" t="s">
        <v>173</v>
      </c>
      <c r="E113" s="189" t="s">
        <v>5</v>
      </c>
      <c r="F113" s="190" t="s">
        <v>194</v>
      </c>
      <c r="H113" s="191">
        <v>109.12</v>
      </c>
      <c r="L113" s="188"/>
      <c r="M113" s="192"/>
      <c r="N113" s="193"/>
      <c r="O113" s="193"/>
      <c r="P113" s="193"/>
      <c r="Q113" s="193"/>
      <c r="R113" s="193"/>
      <c r="S113" s="193"/>
      <c r="T113" s="194"/>
      <c r="AT113" s="189" t="s">
        <v>173</v>
      </c>
      <c r="AU113" s="189" t="s">
        <v>82</v>
      </c>
      <c r="AV113" s="14" t="s">
        <v>156</v>
      </c>
      <c r="AW113" s="14" t="s">
        <v>36</v>
      </c>
      <c r="AX113" s="14" t="s">
        <v>80</v>
      </c>
      <c r="AY113" s="189" t="s">
        <v>149</v>
      </c>
    </row>
    <row r="114" spans="2:65" s="1" customFormat="1" ht="38.25" customHeight="1">
      <c r="B114" s="160"/>
      <c r="C114" s="161" t="s">
        <v>156</v>
      </c>
      <c r="D114" s="161" t="s">
        <v>151</v>
      </c>
      <c r="E114" s="162" t="s">
        <v>196</v>
      </c>
      <c r="F114" s="163" t="s">
        <v>197</v>
      </c>
      <c r="G114" s="164" t="s">
        <v>171</v>
      </c>
      <c r="H114" s="165">
        <v>296.67</v>
      </c>
      <c r="I114" s="166"/>
      <c r="J114" s="166">
        <f>ROUND(I114*H114,2)</f>
        <v>0</v>
      </c>
      <c r="K114" s="163" t="s">
        <v>155</v>
      </c>
      <c r="L114" s="39"/>
      <c r="M114" s="167" t="s">
        <v>5</v>
      </c>
      <c r="N114" s="168" t="s">
        <v>44</v>
      </c>
      <c r="O114" s="169">
        <v>0.14399999999999999</v>
      </c>
      <c r="P114" s="169">
        <f>O114*H114</f>
        <v>42.720480000000002</v>
      </c>
      <c r="Q114" s="169">
        <v>0</v>
      </c>
      <c r="R114" s="169">
        <f>Q114*H114</f>
        <v>0</v>
      </c>
      <c r="S114" s="169">
        <v>0.57999999999999996</v>
      </c>
      <c r="T114" s="170">
        <f>S114*H114</f>
        <v>172.0686</v>
      </c>
      <c r="AR114" s="25" t="s">
        <v>156</v>
      </c>
      <c r="AT114" s="25" t="s">
        <v>151</v>
      </c>
      <c r="AU114" s="25" t="s">
        <v>82</v>
      </c>
      <c r="AY114" s="25" t="s">
        <v>149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25" t="s">
        <v>80</v>
      </c>
      <c r="BK114" s="171">
        <f>ROUND(I114*H114,2)</f>
        <v>0</v>
      </c>
      <c r="BL114" s="25" t="s">
        <v>156</v>
      </c>
      <c r="BM114" s="25" t="s">
        <v>1590</v>
      </c>
    </row>
    <row r="115" spans="2:65" s="1" customFormat="1" ht="27">
      <c r="B115" s="39"/>
      <c r="D115" s="173" t="s">
        <v>179</v>
      </c>
      <c r="F115" s="180" t="s">
        <v>199</v>
      </c>
      <c r="L115" s="39"/>
      <c r="M115" s="181"/>
      <c r="N115" s="40"/>
      <c r="O115" s="40"/>
      <c r="P115" s="40"/>
      <c r="Q115" s="40"/>
      <c r="R115" s="40"/>
      <c r="S115" s="40"/>
      <c r="T115" s="68"/>
      <c r="AT115" s="25" t="s">
        <v>179</v>
      </c>
      <c r="AU115" s="25" t="s">
        <v>82</v>
      </c>
    </row>
    <row r="116" spans="2:65" s="13" customFormat="1">
      <c r="B116" s="182"/>
      <c r="D116" s="173" t="s">
        <v>173</v>
      </c>
      <c r="E116" s="183" t="s">
        <v>5</v>
      </c>
      <c r="F116" s="184" t="s">
        <v>187</v>
      </c>
      <c r="H116" s="183" t="s">
        <v>5</v>
      </c>
      <c r="L116" s="182"/>
      <c r="M116" s="185"/>
      <c r="N116" s="186"/>
      <c r="O116" s="186"/>
      <c r="P116" s="186"/>
      <c r="Q116" s="186"/>
      <c r="R116" s="186"/>
      <c r="S116" s="186"/>
      <c r="T116" s="187"/>
      <c r="AT116" s="183" t="s">
        <v>173</v>
      </c>
      <c r="AU116" s="183" t="s">
        <v>82</v>
      </c>
      <c r="AV116" s="13" t="s">
        <v>80</v>
      </c>
      <c r="AW116" s="13" t="s">
        <v>36</v>
      </c>
      <c r="AX116" s="13" t="s">
        <v>73</v>
      </c>
      <c r="AY116" s="183" t="s">
        <v>149</v>
      </c>
    </row>
    <row r="117" spans="2:65" s="13" customFormat="1">
      <c r="B117" s="182"/>
      <c r="D117" s="173" t="s">
        <v>173</v>
      </c>
      <c r="E117" s="183" t="s">
        <v>5</v>
      </c>
      <c r="F117" s="184" t="s">
        <v>188</v>
      </c>
      <c r="H117" s="183" t="s">
        <v>5</v>
      </c>
      <c r="L117" s="182"/>
      <c r="M117" s="185"/>
      <c r="N117" s="186"/>
      <c r="O117" s="186"/>
      <c r="P117" s="186"/>
      <c r="Q117" s="186"/>
      <c r="R117" s="186"/>
      <c r="S117" s="186"/>
      <c r="T117" s="187"/>
      <c r="AT117" s="183" t="s">
        <v>173</v>
      </c>
      <c r="AU117" s="183" t="s">
        <v>82</v>
      </c>
      <c r="AV117" s="13" t="s">
        <v>80</v>
      </c>
      <c r="AW117" s="13" t="s">
        <v>36</v>
      </c>
      <c r="AX117" s="13" t="s">
        <v>73</v>
      </c>
      <c r="AY117" s="183" t="s">
        <v>149</v>
      </c>
    </row>
    <row r="118" spans="2:65" s="13" customFormat="1">
      <c r="B118" s="182"/>
      <c r="D118" s="173" t="s">
        <v>173</v>
      </c>
      <c r="E118" s="183" t="s">
        <v>5</v>
      </c>
      <c r="F118" s="184" t="s">
        <v>190</v>
      </c>
      <c r="H118" s="183" t="s">
        <v>5</v>
      </c>
      <c r="L118" s="182"/>
      <c r="M118" s="185"/>
      <c r="N118" s="186"/>
      <c r="O118" s="186"/>
      <c r="P118" s="186"/>
      <c r="Q118" s="186"/>
      <c r="R118" s="186"/>
      <c r="S118" s="186"/>
      <c r="T118" s="187"/>
      <c r="AT118" s="183" t="s">
        <v>173</v>
      </c>
      <c r="AU118" s="183" t="s">
        <v>82</v>
      </c>
      <c r="AV118" s="13" t="s">
        <v>80</v>
      </c>
      <c r="AW118" s="13" t="s">
        <v>36</v>
      </c>
      <c r="AX118" s="13" t="s">
        <v>73</v>
      </c>
      <c r="AY118" s="183" t="s">
        <v>149</v>
      </c>
    </row>
    <row r="119" spans="2:65" s="12" customFormat="1">
      <c r="B119" s="172"/>
      <c r="D119" s="173" t="s">
        <v>173</v>
      </c>
      <c r="E119" s="174" t="s">
        <v>5</v>
      </c>
      <c r="F119" s="175" t="s">
        <v>1591</v>
      </c>
      <c r="H119" s="176">
        <v>93.17</v>
      </c>
      <c r="L119" s="172"/>
      <c r="M119" s="177"/>
      <c r="N119" s="178"/>
      <c r="O119" s="178"/>
      <c r="P119" s="178"/>
      <c r="Q119" s="178"/>
      <c r="R119" s="178"/>
      <c r="S119" s="178"/>
      <c r="T119" s="179"/>
      <c r="AT119" s="174" t="s">
        <v>173</v>
      </c>
      <c r="AU119" s="174" t="s">
        <v>82</v>
      </c>
      <c r="AV119" s="12" t="s">
        <v>82</v>
      </c>
      <c r="AW119" s="12" t="s">
        <v>36</v>
      </c>
      <c r="AX119" s="12" t="s">
        <v>73</v>
      </c>
      <c r="AY119" s="174" t="s">
        <v>149</v>
      </c>
    </row>
    <row r="120" spans="2:65" s="12" customFormat="1">
      <c r="B120" s="172"/>
      <c r="D120" s="173" t="s">
        <v>173</v>
      </c>
      <c r="E120" s="174" t="s">
        <v>5</v>
      </c>
      <c r="F120" s="175" t="s">
        <v>1592</v>
      </c>
      <c r="H120" s="176">
        <v>171.05</v>
      </c>
      <c r="L120" s="172"/>
      <c r="M120" s="177"/>
      <c r="N120" s="178"/>
      <c r="O120" s="178"/>
      <c r="P120" s="178"/>
      <c r="Q120" s="178"/>
      <c r="R120" s="178"/>
      <c r="S120" s="178"/>
      <c r="T120" s="179"/>
      <c r="AT120" s="174" t="s">
        <v>173</v>
      </c>
      <c r="AU120" s="174" t="s">
        <v>82</v>
      </c>
      <c r="AV120" s="12" t="s">
        <v>82</v>
      </c>
      <c r="AW120" s="12" t="s">
        <v>36</v>
      </c>
      <c r="AX120" s="12" t="s">
        <v>73</v>
      </c>
      <c r="AY120" s="174" t="s">
        <v>149</v>
      </c>
    </row>
    <row r="121" spans="2:65" s="15" customFormat="1">
      <c r="B121" s="195"/>
      <c r="D121" s="173" t="s">
        <v>173</v>
      </c>
      <c r="E121" s="196" t="s">
        <v>5</v>
      </c>
      <c r="F121" s="197" t="s">
        <v>284</v>
      </c>
      <c r="H121" s="198">
        <v>264.22000000000003</v>
      </c>
      <c r="L121" s="195"/>
      <c r="M121" s="199"/>
      <c r="N121" s="200"/>
      <c r="O121" s="200"/>
      <c r="P121" s="200"/>
      <c r="Q121" s="200"/>
      <c r="R121" s="200"/>
      <c r="S121" s="200"/>
      <c r="T121" s="201"/>
      <c r="AT121" s="196" t="s">
        <v>173</v>
      </c>
      <c r="AU121" s="196" t="s">
        <v>82</v>
      </c>
      <c r="AV121" s="15" t="s">
        <v>161</v>
      </c>
      <c r="AW121" s="15" t="s">
        <v>36</v>
      </c>
      <c r="AX121" s="15" t="s">
        <v>73</v>
      </c>
      <c r="AY121" s="196" t="s">
        <v>149</v>
      </c>
    </row>
    <row r="122" spans="2:65" s="13" customFormat="1">
      <c r="B122" s="182"/>
      <c r="D122" s="173" t="s">
        <v>173</v>
      </c>
      <c r="E122" s="183" t="s">
        <v>5</v>
      </c>
      <c r="F122" s="184" t="s">
        <v>192</v>
      </c>
      <c r="H122" s="183" t="s">
        <v>5</v>
      </c>
      <c r="L122" s="182"/>
      <c r="M122" s="185"/>
      <c r="N122" s="186"/>
      <c r="O122" s="186"/>
      <c r="P122" s="186"/>
      <c r="Q122" s="186"/>
      <c r="R122" s="186"/>
      <c r="S122" s="186"/>
      <c r="T122" s="187"/>
      <c r="AT122" s="183" t="s">
        <v>173</v>
      </c>
      <c r="AU122" s="183" t="s">
        <v>82</v>
      </c>
      <c r="AV122" s="13" t="s">
        <v>80</v>
      </c>
      <c r="AW122" s="13" t="s">
        <v>36</v>
      </c>
      <c r="AX122" s="13" t="s">
        <v>73</v>
      </c>
      <c r="AY122" s="183" t="s">
        <v>149</v>
      </c>
    </row>
    <row r="123" spans="2:65" s="12" customFormat="1">
      <c r="B123" s="172"/>
      <c r="D123" s="173" t="s">
        <v>173</v>
      </c>
      <c r="E123" s="174" t="s">
        <v>5</v>
      </c>
      <c r="F123" s="175" t="s">
        <v>1593</v>
      </c>
      <c r="H123" s="176">
        <v>15.95</v>
      </c>
      <c r="L123" s="172"/>
      <c r="M123" s="177"/>
      <c r="N123" s="178"/>
      <c r="O123" s="178"/>
      <c r="P123" s="178"/>
      <c r="Q123" s="178"/>
      <c r="R123" s="178"/>
      <c r="S123" s="178"/>
      <c r="T123" s="179"/>
      <c r="AT123" s="174" t="s">
        <v>173</v>
      </c>
      <c r="AU123" s="174" t="s">
        <v>82</v>
      </c>
      <c r="AV123" s="12" t="s">
        <v>82</v>
      </c>
      <c r="AW123" s="12" t="s">
        <v>36</v>
      </c>
      <c r="AX123" s="12" t="s">
        <v>73</v>
      </c>
      <c r="AY123" s="174" t="s">
        <v>149</v>
      </c>
    </row>
    <row r="124" spans="2:65" s="12" customFormat="1">
      <c r="B124" s="172"/>
      <c r="D124" s="173" t="s">
        <v>173</v>
      </c>
      <c r="E124" s="174" t="s">
        <v>5</v>
      </c>
      <c r="F124" s="175" t="s">
        <v>1594</v>
      </c>
      <c r="H124" s="176">
        <v>16.5</v>
      </c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173</v>
      </c>
      <c r="AU124" s="174" t="s">
        <v>82</v>
      </c>
      <c r="AV124" s="12" t="s">
        <v>82</v>
      </c>
      <c r="AW124" s="12" t="s">
        <v>36</v>
      </c>
      <c r="AX124" s="12" t="s">
        <v>73</v>
      </c>
      <c r="AY124" s="174" t="s">
        <v>149</v>
      </c>
    </row>
    <row r="125" spans="2:65" s="15" customFormat="1">
      <c r="B125" s="195"/>
      <c r="D125" s="173" t="s">
        <v>173</v>
      </c>
      <c r="E125" s="196" t="s">
        <v>5</v>
      </c>
      <c r="F125" s="197" t="s">
        <v>284</v>
      </c>
      <c r="H125" s="198">
        <v>32.450000000000003</v>
      </c>
      <c r="L125" s="195"/>
      <c r="M125" s="199"/>
      <c r="N125" s="200"/>
      <c r="O125" s="200"/>
      <c r="P125" s="200"/>
      <c r="Q125" s="200"/>
      <c r="R125" s="200"/>
      <c r="S125" s="200"/>
      <c r="T125" s="201"/>
      <c r="AT125" s="196" t="s">
        <v>173</v>
      </c>
      <c r="AU125" s="196" t="s">
        <v>82</v>
      </c>
      <c r="AV125" s="15" t="s">
        <v>161</v>
      </c>
      <c r="AW125" s="15" t="s">
        <v>36</v>
      </c>
      <c r="AX125" s="15" t="s">
        <v>73</v>
      </c>
      <c r="AY125" s="196" t="s">
        <v>149</v>
      </c>
    </row>
    <row r="126" spans="2:65" s="14" customFormat="1">
      <c r="B126" s="188"/>
      <c r="D126" s="173" t="s">
        <v>173</v>
      </c>
      <c r="E126" s="189" t="s">
        <v>5</v>
      </c>
      <c r="F126" s="190" t="s">
        <v>194</v>
      </c>
      <c r="H126" s="191">
        <v>296.67</v>
      </c>
      <c r="L126" s="188"/>
      <c r="M126" s="192"/>
      <c r="N126" s="193"/>
      <c r="O126" s="193"/>
      <c r="P126" s="193"/>
      <c r="Q126" s="193"/>
      <c r="R126" s="193"/>
      <c r="S126" s="193"/>
      <c r="T126" s="194"/>
      <c r="AT126" s="189" t="s">
        <v>173</v>
      </c>
      <c r="AU126" s="189" t="s">
        <v>82</v>
      </c>
      <c r="AV126" s="14" t="s">
        <v>156</v>
      </c>
      <c r="AW126" s="14" t="s">
        <v>36</v>
      </c>
      <c r="AX126" s="14" t="s">
        <v>80</v>
      </c>
      <c r="AY126" s="189" t="s">
        <v>149</v>
      </c>
    </row>
    <row r="127" spans="2:65" s="1" customFormat="1" ht="38.25" customHeight="1">
      <c r="B127" s="160"/>
      <c r="C127" s="161" t="s">
        <v>168</v>
      </c>
      <c r="D127" s="161" t="s">
        <v>151</v>
      </c>
      <c r="E127" s="162" t="s">
        <v>204</v>
      </c>
      <c r="F127" s="163" t="s">
        <v>205</v>
      </c>
      <c r="G127" s="164" t="s">
        <v>171</v>
      </c>
      <c r="H127" s="165">
        <v>654.72</v>
      </c>
      <c r="I127" s="166"/>
      <c r="J127" s="166">
        <f>ROUND(I127*H127,2)</f>
        <v>0</v>
      </c>
      <c r="K127" s="163" t="s">
        <v>155</v>
      </c>
      <c r="L127" s="39"/>
      <c r="M127" s="167" t="s">
        <v>5</v>
      </c>
      <c r="N127" s="168" t="s">
        <v>44</v>
      </c>
      <c r="O127" s="169">
        <v>7.8E-2</v>
      </c>
      <c r="P127" s="169">
        <f>O127*H127</f>
        <v>51.068159999999999</v>
      </c>
      <c r="Q127" s="169">
        <v>0</v>
      </c>
      <c r="R127" s="169">
        <f>Q127*H127</f>
        <v>0</v>
      </c>
      <c r="S127" s="169">
        <v>0.22</v>
      </c>
      <c r="T127" s="170">
        <f>S127*H127</f>
        <v>144.0384</v>
      </c>
      <c r="AR127" s="25" t="s">
        <v>156</v>
      </c>
      <c r="AT127" s="25" t="s">
        <v>151</v>
      </c>
      <c r="AU127" s="25" t="s">
        <v>82</v>
      </c>
      <c r="AY127" s="25" t="s">
        <v>149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25" t="s">
        <v>80</v>
      </c>
      <c r="BK127" s="171">
        <f>ROUND(I127*H127,2)</f>
        <v>0</v>
      </c>
      <c r="BL127" s="25" t="s">
        <v>156</v>
      </c>
      <c r="BM127" s="25" t="s">
        <v>1595</v>
      </c>
    </row>
    <row r="128" spans="2:65" s="1" customFormat="1" ht="27">
      <c r="B128" s="39"/>
      <c r="D128" s="173" t="s">
        <v>179</v>
      </c>
      <c r="F128" s="180" t="s">
        <v>207</v>
      </c>
      <c r="L128" s="39"/>
      <c r="M128" s="181"/>
      <c r="N128" s="40"/>
      <c r="O128" s="40"/>
      <c r="P128" s="40"/>
      <c r="Q128" s="40"/>
      <c r="R128" s="40"/>
      <c r="S128" s="40"/>
      <c r="T128" s="68"/>
      <c r="AT128" s="25" t="s">
        <v>179</v>
      </c>
      <c r="AU128" s="25" t="s">
        <v>82</v>
      </c>
    </row>
    <row r="129" spans="2:65" s="13" customFormat="1">
      <c r="B129" s="182"/>
      <c r="D129" s="173" t="s">
        <v>173</v>
      </c>
      <c r="E129" s="183" t="s">
        <v>5</v>
      </c>
      <c r="F129" s="184" t="s">
        <v>208</v>
      </c>
      <c r="H129" s="183" t="s">
        <v>5</v>
      </c>
      <c r="L129" s="182"/>
      <c r="M129" s="185"/>
      <c r="N129" s="186"/>
      <c r="O129" s="186"/>
      <c r="P129" s="186"/>
      <c r="Q129" s="186"/>
      <c r="R129" s="186"/>
      <c r="S129" s="186"/>
      <c r="T129" s="187"/>
      <c r="AT129" s="183" t="s">
        <v>173</v>
      </c>
      <c r="AU129" s="183" t="s">
        <v>82</v>
      </c>
      <c r="AV129" s="13" t="s">
        <v>80</v>
      </c>
      <c r="AW129" s="13" t="s">
        <v>36</v>
      </c>
      <c r="AX129" s="13" t="s">
        <v>73</v>
      </c>
      <c r="AY129" s="183" t="s">
        <v>149</v>
      </c>
    </row>
    <row r="130" spans="2:65" s="13" customFormat="1">
      <c r="B130" s="182"/>
      <c r="D130" s="173" t="s">
        <v>173</v>
      </c>
      <c r="E130" s="183" t="s">
        <v>5</v>
      </c>
      <c r="F130" s="184" t="s">
        <v>188</v>
      </c>
      <c r="H130" s="183" t="s">
        <v>5</v>
      </c>
      <c r="L130" s="182"/>
      <c r="M130" s="185"/>
      <c r="N130" s="186"/>
      <c r="O130" s="186"/>
      <c r="P130" s="186"/>
      <c r="Q130" s="186"/>
      <c r="R130" s="186"/>
      <c r="S130" s="186"/>
      <c r="T130" s="187"/>
      <c r="AT130" s="183" t="s">
        <v>173</v>
      </c>
      <c r="AU130" s="183" t="s">
        <v>82</v>
      </c>
      <c r="AV130" s="13" t="s">
        <v>80</v>
      </c>
      <c r="AW130" s="13" t="s">
        <v>36</v>
      </c>
      <c r="AX130" s="13" t="s">
        <v>73</v>
      </c>
      <c r="AY130" s="183" t="s">
        <v>149</v>
      </c>
    </row>
    <row r="131" spans="2:65" s="13" customFormat="1">
      <c r="B131" s="182"/>
      <c r="D131" s="173" t="s">
        <v>173</v>
      </c>
      <c r="E131" s="183" t="s">
        <v>5</v>
      </c>
      <c r="F131" s="184" t="s">
        <v>200</v>
      </c>
      <c r="H131" s="183" t="s">
        <v>5</v>
      </c>
      <c r="L131" s="182"/>
      <c r="M131" s="185"/>
      <c r="N131" s="186"/>
      <c r="O131" s="186"/>
      <c r="P131" s="186"/>
      <c r="Q131" s="186"/>
      <c r="R131" s="186"/>
      <c r="S131" s="186"/>
      <c r="T131" s="187"/>
      <c r="AT131" s="183" t="s">
        <v>173</v>
      </c>
      <c r="AU131" s="183" t="s">
        <v>82</v>
      </c>
      <c r="AV131" s="13" t="s">
        <v>80</v>
      </c>
      <c r="AW131" s="13" t="s">
        <v>36</v>
      </c>
      <c r="AX131" s="13" t="s">
        <v>73</v>
      </c>
      <c r="AY131" s="183" t="s">
        <v>149</v>
      </c>
    </row>
    <row r="132" spans="2:65" s="12" customFormat="1">
      <c r="B132" s="172"/>
      <c r="D132" s="173" t="s">
        <v>173</v>
      </c>
      <c r="E132" s="174" t="s">
        <v>5</v>
      </c>
      <c r="F132" s="175" t="s">
        <v>1591</v>
      </c>
      <c r="H132" s="176">
        <v>93.17</v>
      </c>
      <c r="L132" s="172"/>
      <c r="M132" s="177"/>
      <c r="N132" s="178"/>
      <c r="O132" s="178"/>
      <c r="P132" s="178"/>
      <c r="Q132" s="178"/>
      <c r="R132" s="178"/>
      <c r="S132" s="178"/>
      <c r="T132" s="179"/>
      <c r="AT132" s="174" t="s">
        <v>173</v>
      </c>
      <c r="AU132" s="174" t="s">
        <v>82</v>
      </c>
      <c r="AV132" s="12" t="s">
        <v>82</v>
      </c>
      <c r="AW132" s="12" t="s">
        <v>36</v>
      </c>
      <c r="AX132" s="12" t="s">
        <v>73</v>
      </c>
      <c r="AY132" s="174" t="s">
        <v>149</v>
      </c>
    </row>
    <row r="133" spans="2:65" s="12" customFormat="1">
      <c r="B133" s="172"/>
      <c r="D133" s="173" t="s">
        <v>173</v>
      </c>
      <c r="E133" s="174" t="s">
        <v>5</v>
      </c>
      <c r="F133" s="175" t="s">
        <v>1596</v>
      </c>
      <c r="H133" s="176">
        <v>326.55</v>
      </c>
      <c r="L133" s="172"/>
      <c r="M133" s="177"/>
      <c r="N133" s="178"/>
      <c r="O133" s="178"/>
      <c r="P133" s="178"/>
      <c r="Q133" s="178"/>
      <c r="R133" s="178"/>
      <c r="S133" s="178"/>
      <c r="T133" s="179"/>
      <c r="AT133" s="174" t="s">
        <v>173</v>
      </c>
      <c r="AU133" s="174" t="s">
        <v>82</v>
      </c>
      <c r="AV133" s="12" t="s">
        <v>82</v>
      </c>
      <c r="AW133" s="12" t="s">
        <v>36</v>
      </c>
      <c r="AX133" s="12" t="s">
        <v>73</v>
      </c>
      <c r="AY133" s="174" t="s">
        <v>149</v>
      </c>
    </row>
    <row r="134" spans="2:65" s="13" customFormat="1">
      <c r="B134" s="182"/>
      <c r="D134" s="173" t="s">
        <v>173</v>
      </c>
      <c r="E134" s="183" t="s">
        <v>5</v>
      </c>
      <c r="F134" s="184" t="s">
        <v>189</v>
      </c>
      <c r="H134" s="183" t="s">
        <v>5</v>
      </c>
      <c r="L134" s="182"/>
      <c r="M134" s="185"/>
      <c r="N134" s="186"/>
      <c r="O134" s="186"/>
      <c r="P134" s="186"/>
      <c r="Q134" s="186"/>
      <c r="R134" s="186"/>
      <c r="S134" s="186"/>
      <c r="T134" s="187"/>
      <c r="AT134" s="183" t="s">
        <v>173</v>
      </c>
      <c r="AU134" s="183" t="s">
        <v>82</v>
      </c>
      <c r="AV134" s="13" t="s">
        <v>80</v>
      </c>
      <c r="AW134" s="13" t="s">
        <v>36</v>
      </c>
      <c r="AX134" s="13" t="s">
        <v>73</v>
      </c>
      <c r="AY134" s="183" t="s">
        <v>149</v>
      </c>
    </row>
    <row r="135" spans="2:65" s="12" customFormat="1">
      <c r="B135" s="172"/>
      <c r="D135" s="173" t="s">
        <v>173</v>
      </c>
      <c r="E135" s="174" t="s">
        <v>5</v>
      </c>
      <c r="F135" s="175" t="s">
        <v>1592</v>
      </c>
      <c r="H135" s="176">
        <v>171.05</v>
      </c>
      <c r="L135" s="172"/>
      <c r="M135" s="177"/>
      <c r="N135" s="178"/>
      <c r="O135" s="178"/>
      <c r="P135" s="178"/>
      <c r="Q135" s="178"/>
      <c r="R135" s="178"/>
      <c r="S135" s="178"/>
      <c r="T135" s="179"/>
      <c r="AT135" s="174" t="s">
        <v>173</v>
      </c>
      <c r="AU135" s="174" t="s">
        <v>82</v>
      </c>
      <c r="AV135" s="12" t="s">
        <v>82</v>
      </c>
      <c r="AW135" s="12" t="s">
        <v>36</v>
      </c>
      <c r="AX135" s="12" t="s">
        <v>73</v>
      </c>
      <c r="AY135" s="174" t="s">
        <v>149</v>
      </c>
    </row>
    <row r="136" spans="2:65" s="15" customFormat="1">
      <c r="B136" s="195"/>
      <c r="D136" s="173" t="s">
        <v>173</v>
      </c>
      <c r="E136" s="196" t="s">
        <v>5</v>
      </c>
      <c r="F136" s="197" t="s">
        <v>284</v>
      </c>
      <c r="H136" s="198">
        <v>590.77</v>
      </c>
      <c r="L136" s="195"/>
      <c r="M136" s="199"/>
      <c r="N136" s="200"/>
      <c r="O136" s="200"/>
      <c r="P136" s="200"/>
      <c r="Q136" s="200"/>
      <c r="R136" s="200"/>
      <c r="S136" s="200"/>
      <c r="T136" s="201"/>
      <c r="AT136" s="196" t="s">
        <v>173</v>
      </c>
      <c r="AU136" s="196" t="s">
        <v>82</v>
      </c>
      <c r="AV136" s="15" t="s">
        <v>161</v>
      </c>
      <c r="AW136" s="15" t="s">
        <v>36</v>
      </c>
      <c r="AX136" s="15" t="s">
        <v>73</v>
      </c>
      <c r="AY136" s="196" t="s">
        <v>149</v>
      </c>
    </row>
    <row r="137" spans="2:65" s="13" customFormat="1">
      <c r="B137" s="182"/>
      <c r="D137" s="173" t="s">
        <v>173</v>
      </c>
      <c r="E137" s="183" t="s">
        <v>5</v>
      </c>
      <c r="F137" s="184" t="s">
        <v>192</v>
      </c>
      <c r="H137" s="183" t="s">
        <v>5</v>
      </c>
      <c r="L137" s="182"/>
      <c r="M137" s="185"/>
      <c r="N137" s="186"/>
      <c r="O137" s="186"/>
      <c r="P137" s="186"/>
      <c r="Q137" s="186"/>
      <c r="R137" s="186"/>
      <c r="S137" s="186"/>
      <c r="T137" s="187"/>
      <c r="AT137" s="183" t="s">
        <v>173</v>
      </c>
      <c r="AU137" s="183" t="s">
        <v>82</v>
      </c>
      <c r="AV137" s="13" t="s">
        <v>80</v>
      </c>
      <c r="AW137" s="13" t="s">
        <v>36</v>
      </c>
      <c r="AX137" s="13" t="s">
        <v>73</v>
      </c>
      <c r="AY137" s="183" t="s">
        <v>149</v>
      </c>
    </row>
    <row r="138" spans="2:65" s="12" customFormat="1">
      <c r="B138" s="172"/>
      <c r="D138" s="173" t="s">
        <v>173</v>
      </c>
      <c r="E138" s="174" t="s">
        <v>5</v>
      </c>
      <c r="F138" s="175" t="s">
        <v>1593</v>
      </c>
      <c r="H138" s="176">
        <v>15.95</v>
      </c>
      <c r="L138" s="172"/>
      <c r="M138" s="177"/>
      <c r="N138" s="178"/>
      <c r="O138" s="178"/>
      <c r="P138" s="178"/>
      <c r="Q138" s="178"/>
      <c r="R138" s="178"/>
      <c r="S138" s="178"/>
      <c r="T138" s="179"/>
      <c r="AT138" s="174" t="s">
        <v>173</v>
      </c>
      <c r="AU138" s="174" t="s">
        <v>82</v>
      </c>
      <c r="AV138" s="12" t="s">
        <v>82</v>
      </c>
      <c r="AW138" s="12" t="s">
        <v>36</v>
      </c>
      <c r="AX138" s="12" t="s">
        <v>73</v>
      </c>
      <c r="AY138" s="174" t="s">
        <v>149</v>
      </c>
    </row>
    <row r="139" spans="2:65" s="12" customFormat="1">
      <c r="B139" s="172"/>
      <c r="D139" s="173" t="s">
        <v>173</v>
      </c>
      <c r="E139" s="174" t="s">
        <v>5</v>
      </c>
      <c r="F139" s="175" t="s">
        <v>1597</v>
      </c>
      <c r="H139" s="176">
        <v>31.5</v>
      </c>
      <c r="L139" s="172"/>
      <c r="M139" s="177"/>
      <c r="N139" s="178"/>
      <c r="O139" s="178"/>
      <c r="P139" s="178"/>
      <c r="Q139" s="178"/>
      <c r="R139" s="178"/>
      <c r="S139" s="178"/>
      <c r="T139" s="179"/>
      <c r="AT139" s="174" t="s">
        <v>173</v>
      </c>
      <c r="AU139" s="174" t="s">
        <v>82</v>
      </c>
      <c r="AV139" s="12" t="s">
        <v>82</v>
      </c>
      <c r="AW139" s="12" t="s">
        <v>36</v>
      </c>
      <c r="AX139" s="12" t="s">
        <v>73</v>
      </c>
      <c r="AY139" s="174" t="s">
        <v>149</v>
      </c>
    </row>
    <row r="140" spans="2:65" s="13" customFormat="1">
      <c r="B140" s="182"/>
      <c r="D140" s="173" t="s">
        <v>173</v>
      </c>
      <c r="E140" s="183" t="s">
        <v>5</v>
      </c>
      <c r="F140" s="184" t="s">
        <v>189</v>
      </c>
      <c r="H140" s="183" t="s">
        <v>5</v>
      </c>
      <c r="L140" s="182"/>
      <c r="M140" s="185"/>
      <c r="N140" s="186"/>
      <c r="O140" s="186"/>
      <c r="P140" s="186"/>
      <c r="Q140" s="186"/>
      <c r="R140" s="186"/>
      <c r="S140" s="186"/>
      <c r="T140" s="187"/>
      <c r="AT140" s="183" t="s">
        <v>173</v>
      </c>
      <c r="AU140" s="183" t="s">
        <v>82</v>
      </c>
      <c r="AV140" s="13" t="s">
        <v>80</v>
      </c>
      <c r="AW140" s="13" t="s">
        <v>36</v>
      </c>
      <c r="AX140" s="13" t="s">
        <v>73</v>
      </c>
      <c r="AY140" s="183" t="s">
        <v>149</v>
      </c>
    </row>
    <row r="141" spans="2:65" s="12" customFormat="1">
      <c r="B141" s="172"/>
      <c r="D141" s="173" t="s">
        <v>173</v>
      </c>
      <c r="E141" s="174" t="s">
        <v>5</v>
      </c>
      <c r="F141" s="175" t="s">
        <v>1594</v>
      </c>
      <c r="H141" s="176">
        <v>16.5</v>
      </c>
      <c r="L141" s="172"/>
      <c r="M141" s="177"/>
      <c r="N141" s="178"/>
      <c r="O141" s="178"/>
      <c r="P141" s="178"/>
      <c r="Q141" s="178"/>
      <c r="R141" s="178"/>
      <c r="S141" s="178"/>
      <c r="T141" s="179"/>
      <c r="AT141" s="174" t="s">
        <v>173</v>
      </c>
      <c r="AU141" s="174" t="s">
        <v>82</v>
      </c>
      <c r="AV141" s="12" t="s">
        <v>82</v>
      </c>
      <c r="AW141" s="12" t="s">
        <v>36</v>
      </c>
      <c r="AX141" s="12" t="s">
        <v>73</v>
      </c>
      <c r="AY141" s="174" t="s">
        <v>149</v>
      </c>
    </row>
    <row r="142" spans="2:65" s="15" customFormat="1">
      <c r="B142" s="195"/>
      <c r="D142" s="173" t="s">
        <v>173</v>
      </c>
      <c r="E142" s="196" t="s">
        <v>5</v>
      </c>
      <c r="F142" s="197" t="s">
        <v>284</v>
      </c>
      <c r="H142" s="198">
        <v>63.95</v>
      </c>
      <c r="L142" s="195"/>
      <c r="M142" s="199"/>
      <c r="N142" s="200"/>
      <c r="O142" s="200"/>
      <c r="P142" s="200"/>
      <c r="Q142" s="200"/>
      <c r="R142" s="200"/>
      <c r="S142" s="200"/>
      <c r="T142" s="201"/>
      <c r="AT142" s="196" t="s">
        <v>173</v>
      </c>
      <c r="AU142" s="196" t="s">
        <v>82</v>
      </c>
      <c r="AV142" s="15" t="s">
        <v>161</v>
      </c>
      <c r="AW142" s="15" t="s">
        <v>36</v>
      </c>
      <c r="AX142" s="15" t="s">
        <v>73</v>
      </c>
      <c r="AY142" s="196" t="s">
        <v>149</v>
      </c>
    </row>
    <row r="143" spans="2:65" s="14" customFormat="1">
      <c r="B143" s="188"/>
      <c r="D143" s="173" t="s">
        <v>173</v>
      </c>
      <c r="E143" s="189" t="s">
        <v>5</v>
      </c>
      <c r="F143" s="190" t="s">
        <v>194</v>
      </c>
      <c r="H143" s="191">
        <v>654.72</v>
      </c>
      <c r="L143" s="188"/>
      <c r="M143" s="192"/>
      <c r="N143" s="193"/>
      <c r="O143" s="193"/>
      <c r="P143" s="193"/>
      <c r="Q143" s="193"/>
      <c r="R143" s="193"/>
      <c r="S143" s="193"/>
      <c r="T143" s="194"/>
      <c r="AT143" s="189" t="s">
        <v>173</v>
      </c>
      <c r="AU143" s="189" t="s">
        <v>82</v>
      </c>
      <c r="AV143" s="14" t="s">
        <v>156</v>
      </c>
      <c r="AW143" s="14" t="s">
        <v>36</v>
      </c>
      <c r="AX143" s="14" t="s">
        <v>80</v>
      </c>
      <c r="AY143" s="189" t="s">
        <v>149</v>
      </c>
    </row>
    <row r="144" spans="2:65" s="1" customFormat="1" ht="38.25" customHeight="1">
      <c r="B144" s="160"/>
      <c r="C144" s="161" t="s">
        <v>175</v>
      </c>
      <c r="D144" s="161" t="s">
        <v>151</v>
      </c>
      <c r="E144" s="162" t="s">
        <v>210</v>
      </c>
      <c r="F144" s="163" t="s">
        <v>211</v>
      </c>
      <c r="G144" s="164" t="s">
        <v>171</v>
      </c>
      <c r="H144" s="165">
        <v>926.3</v>
      </c>
      <c r="I144" s="166"/>
      <c r="J144" s="166">
        <f>ROUND(I144*H144,2)</f>
        <v>0</v>
      </c>
      <c r="K144" s="163" t="s">
        <v>155</v>
      </c>
      <c r="L144" s="39"/>
      <c r="M144" s="167" t="s">
        <v>5</v>
      </c>
      <c r="N144" s="168" t="s">
        <v>44</v>
      </c>
      <c r="O144" s="169">
        <v>1.6E-2</v>
      </c>
      <c r="P144" s="169">
        <f>O144*H144</f>
        <v>14.8208</v>
      </c>
      <c r="Q144" s="169">
        <v>4.0000000000000003E-5</v>
      </c>
      <c r="R144" s="169">
        <f>Q144*H144</f>
        <v>3.7052000000000002E-2</v>
      </c>
      <c r="S144" s="169">
        <v>0.10299999999999999</v>
      </c>
      <c r="T144" s="170">
        <f>S144*H144</f>
        <v>95.408899999999988</v>
      </c>
      <c r="AR144" s="25" t="s">
        <v>156</v>
      </c>
      <c r="AT144" s="25" t="s">
        <v>151</v>
      </c>
      <c r="AU144" s="25" t="s">
        <v>82</v>
      </c>
      <c r="AY144" s="25" t="s">
        <v>149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25" t="s">
        <v>80</v>
      </c>
      <c r="BK144" s="171">
        <f>ROUND(I144*H144,2)</f>
        <v>0</v>
      </c>
      <c r="BL144" s="25" t="s">
        <v>156</v>
      </c>
      <c r="BM144" s="25" t="s">
        <v>1598</v>
      </c>
    </row>
    <row r="145" spans="2:65" s="1" customFormat="1" ht="27">
      <c r="B145" s="39"/>
      <c r="D145" s="173" t="s">
        <v>179</v>
      </c>
      <c r="F145" s="180" t="s">
        <v>213</v>
      </c>
      <c r="L145" s="39"/>
      <c r="M145" s="181"/>
      <c r="N145" s="40"/>
      <c r="O145" s="40"/>
      <c r="P145" s="40"/>
      <c r="Q145" s="40"/>
      <c r="R145" s="40"/>
      <c r="S145" s="40"/>
      <c r="T145" s="68"/>
      <c r="AT145" s="25" t="s">
        <v>179</v>
      </c>
      <c r="AU145" s="25" t="s">
        <v>82</v>
      </c>
    </row>
    <row r="146" spans="2:65" s="13" customFormat="1">
      <c r="B146" s="182"/>
      <c r="D146" s="173" t="s">
        <v>173</v>
      </c>
      <c r="E146" s="183" t="s">
        <v>5</v>
      </c>
      <c r="F146" s="184" t="s">
        <v>187</v>
      </c>
      <c r="H146" s="183" t="s">
        <v>5</v>
      </c>
      <c r="L146" s="182"/>
      <c r="M146" s="185"/>
      <c r="N146" s="186"/>
      <c r="O146" s="186"/>
      <c r="P146" s="186"/>
      <c r="Q146" s="186"/>
      <c r="R146" s="186"/>
      <c r="S146" s="186"/>
      <c r="T146" s="187"/>
      <c r="AT146" s="183" t="s">
        <v>173</v>
      </c>
      <c r="AU146" s="183" t="s">
        <v>82</v>
      </c>
      <c r="AV146" s="13" t="s">
        <v>80</v>
      </c>
      <c r="AW146" s="13" t="s">
        <v>36</v>
      </c>
      <c r="AX146" s="13" t="s">
        <v>73</v>
      </c>
      <c r="AY146" s="183" t="s">
        <v>149</v>
      </c>
    </row>
    <row r="147" spans="2:65" s="13" customFormat="1">
      <c r="B147" s="182"/>
      <c r="D147" s="173" t="s">
        <v>173</v>
      </c>
      <c r="E147" s="183" t="s">
        <v>5</v>
      </c>
      <c r="F147" s="184" t="s">
        <v>188</v>
      </c>
      <c r="H147" s="183" t="s">
        <v>5</v>
      </c>
      <c r="L147" s="182"/>
      <c r="M147" s="185"/>
      <c r="N147" s="186"/>
      <c r="O147" s="186"/>
      <c r="P147" s="186"/>
      <c r="Q147" s="186"/>
      <c r="R147" s="186"/>
      <c r="S147" s="186"/>
      <c r="T147" s="187"/>
      <c r="AT147" s="183" t="s">
        <v>173</v>
      </c>
      <c r="AU147" s="183" t="s">
        <v>82</v>
      </c>
      <c r="AV147" s="13" t="s">
        <v>80</v>
      </c>
      <c r="AW147" s="13" t="s">
        <v>36</v>
      </c>
      <c r="AX147" s="13" t="s">
        <v>73</v>
      </c>
      <c r="AY147" s="183" t="s">
        <v>149</v>
      </c>
    </row>
    <row r="148" spans="2:65" s="13" customFormat="1">
      <c r="B148" s="182"/>
      <c r="D148" s="173" t="s">
        <v>173</v>
      </c>
      <c r="E148" s="183" t="s">
        <v>5</v>
      </c>
      <c r="F148" s="184" t="s">
        <v>200</v>
      </c>
      <c r="H148" s="183" t="s">
        <v>5</v>
      </c>
      <c r="L148" s="182"/>
      <c r="M148" s="185"/>
      <c r="N148" s="186"/>
      <c r="O148" s="186"/>
      <c r="P148" s="186"/>
      <c r="Q148" s="186"/>
      <c r="R148" s="186"/>
      <c r="S148" s="186"/>
      <c r="T148" s="187"/>
      <c r="AT148" s="183" t="s">
        <v>173</v>
      </c>
      <c r="AU148" s="183" t="s">
        <v>82</v>
      </c>
      <c r="AV148" s="13" t="s">
        <v>80</v>
      </c>
      <c r="AW148" s="13" t="s">
        <v>36</v>
      </c>
      <c r="AX148" s="13" t="s">
        <v>73</v>
      </c>
      <c r="AY148" s="183" t="s">
        <v>149</v>
      </c>
    </row>
    <row r="149" spans="2:65" s="12" customFormat="1">
      <c r="B149" s="172"/>
      <c r="D149" s="173" t="s">
        <v>173</v>
      </c>
      <c r="E149" s="174" t="s">
        <v>5</v>
      </c>
      <c r="F149" s="175" t="s">
        <v>1599</v>
      </c>
      <c r="H149" s="176">
        <v>127.05</v>
      </c>
      <c r="L149" s="172"/>
      <c r="M149" s="177"/>
      <c r="N149" s="178"/>
      <c r="O149" s="178"/>
      <c r="P149" s="178"/>
      <c r="Q149" s="178"/>
      <c r="R149" s="178"/>
      <c r="S149" s="178"/>
      <c r="T149" s="179"/>
      <c r="AT149" s="174" t="s">
        <v>173</v>
      </c>
      <c r="AU149" s="174" t="s">
        <v>82</v>
      </c>
      <c r="AV149" s="12" t="s">
        <v>82</v>
      </c>
      <c r="AW149" s="12" t="s">
        <v>36</v>
      </c>
      <c r="AX149" s="12" t="s">
        <v>73</v>
      </c>
      <c r="AY149" s="174" t="s">
        <v>149</v>
      </c>
    </row>
    <row r="150" spans="2:65" s="12" customFormat="1">
      <c r="B150" s="172"/>
      <c r="D150" s="173" t="s">
        <v>173</v>
      </c>
      <c r="E150" s="174" t="s">
        <v>5</v>
      </c>
      <c r="F150" s="175" t="s">
        <v>1600</v>
      </c>
      <c r="H150" s="176">
        <v>777.5</v>
      </c>
      <c r="L150" s="172"/>
      <c r="M150" s="177"/>
      <c r="N150" s="178"/>
      <c r="O150" s="178"/>
      <c r="P150" s="178"/>
      <c r="Q150" s="178"/>
      <c r="R150" s="178"/>
      <c r="S150" s="178"/>
      <c r="T150" s="179"/>
      <c r="AT150" s="174" t="s">
        <v>173</v>
      </c>
      <c r="AU150" s="174" t="s">
        <v>82</v>
      </c>
      <c r="AV150" s="12" t="s">
        <v>82</v>
      </c>
      <c r="AW150" s="12" t="s">
        <v>36</v>
      </c>
      <c r="AX150" s="12" t="s">
        <v>73</v>
      </c>
      <c r="AY150" s="174" t="s">
        <v>149</v>
      </c>
    </row>
    <row r="151" spans="2:65" s="15" customFormat="1">
      <c r="B151" s="195"/>
      <c r="D151" s="173" t="s">
        <v>173</v>
      </c>
      <c r="E151" s="196" t="s">
        <v>5</v>
      </c>
      <c r="F151" s="197" t="s">
        <v>284</v>
      </c>
      <c r="H151" s="198">
        <v>904.55</v>
      </c>
      <c r="L151" s="195"/>
      <c r="M151" s="199"/>
      <c r="N151" s="200"/>
      <c r="O151" s="200"/>
      <c r="P151" s="200"/>
      <c r="Q151" s="200"/>
      <c r="R151" s="200"/>
      <c r="S151" s="200"/>
      <c r="T151" s="201"/>
      <c r="AT151" s="196" t="s">
        <v>173</v>
      </c>
      <c r="AU151" s="196" t="s">
        <v>82</v>
      </c>
      <c r="AV151" s="15" t="s">
        <v>161</v>
      </c>
      <c r="AW151" s="15" t="s">
        <v>36</v>
      </c>
      <c r="AX151" s="15" t="s">
        <v>73</v>
      </c>
      <c r="AY151" s="196" t="s">
        <v>149</v>
      </c>
    </row>
    <row r="152" spans="2:65" s="13" customFormat="1">
      <c r="B152" s="182"/>
      <c r="D152" s="173" t="s">
        <v>173</v>
      </c>
      <c r="E152" s="183" t="s">
        <v>5</v>
      </c>
      <c r="F152" s="184" t="s">
        <v>192</v>
      </c>
      <c r="H152" s="183" t="s">
        <v>5</v>
      </c>
      <c r="L152" s="182"/>
      <c r="M152" s="185"/>
      <c r="N152" s="186"/>
      <c r="O152" s="186"/>
      <c r="P152" s="186"/>
      <c r="Q152" s="186"/>
      <c r="R152" s="186"/>
      <c r="S152" s="186"/>
      <c r="T152" s="187"/>
      <c r="AT152" s="183" t="s">
        <v>173</v>
      </c>
      <c r="AU152" s="183" t="s">
        <v>82</v>
      </c>
      <c r="AV152" s="13" t="s">
        <v>80</v>
      </c>
      <c r="AW152" s="13" t="s">
        <v>36</v>
      </c>
      <c r="AX152" s="13" t="s">
        <v>73</v>
      </c>
      <c r="AY152" s="183" t="s">
        <v>149</v>
      </c>
    </row>
    <row r="153" spans="2:65" s="12" customFormat="1">
      <c r="B153" s="172"/>
      <c r="D153" s="173" t="s">
        <v>173</v>
      </c>
      <c r="E153" s="174" t="s">
        <v>5</v>
      </c>
      <c r="F153" s="175" t="s">
        <v>1601</v>
      </c>
      <c r="H153" s="176">
        <v>21.75</v>
      </c>
      <c r="L153" s="172"/>
      <c r="M153" s="177"/>
      <c r="N153" s="178"/>
      <c r="O153" s="178"/>
      <c r="P153" s="178"/>
      <c r="Q153" s="178"/>
      <c r="R153" s="178"/>
      <c r="S153" s="178"/>
      <c r="T153" s="179"/>
      <c r="AT153" s="174" t="s">
        <v>173</v>
      </c>
      <c r="AU153" s="174" t="s">
        <v>82</v>
      </c>
      <c r="AV153" s="12" t="s">
        <v>82</v>
      </c>
      <c r="AW153" s="12" t="s">
        <v>36</v>
      </c>
      <c r="AX153" s="12" t="s">
        <v>73</v>
      </c>
      <c r="AY153" s="174" t="s">
        <v>149</v>
      </c>
    </row>
    <row r="154" spans="2:65" s="15" customFormat="1">
      <c r="B154" s="195"/>
      <c r="D154" s="173" t="s">
        <v>173</v>
      </c>
      <c r="E154" s="196" t="s">
        <v>5</v>
      </c>
      <c r="F154" s="197" t="s">
        <v>284</v>
      </c>
      <c r="H154" s="198">
        <v>21.75</v>
      </c>
      <c r="L154" s="195"/>
      <c r="M154" s="199"/>
      <c r="N154" s="200"/>
      <c r="O154" s="200"/>
      <c r="P154" s="200"/>
      <c r="Q154" s="200"/>
      <c r="R154" s="200"/>
      <c r="S154" s="200"/>
      <c r="T154" s="201"/>
      <c r="AT154" s="196" t="s">
        <v>173</v>
      </c>
      <c r="AU154" s="196" t="s">
        <v>82</v>
      </c>
      <c r="AV154" s="15" t="s">
        <v>161</v>
      </c>
      <c r="AW154" s="15" t="s">
        <v>36</v>
      </c>
      <c r="AX154" s="15" t="s">
        <v>73</v>
      </c>
      <c r="AY154" s="196" t="s">
        <v>149</v>
      </c>
    </row>
    <row r="155" spans="2:65" s="14" customFormat="1">
      <c r="B155" s="188"/>
      <c r="D155" s="173" t="s">
        <v>173</v>
      </c>
      <c r="E155" s="189" t="s">
        <v>5</v>
      </c>
      <c r="F155" s="190" t="s">
        <v>194</v>
      </c>
      <c r="H155" s="191">
        <v>926.3</v>
      </c>
      <c r="L155" s="188"/>
      <c r="M155" s="192"/>
      <c r="N155" s="193"/>
      <c r="O155" s="193"/>
      <c r="P155" s="193"/>
      <c r="Q155" s="193"/>
      <c r="R155" s="193"/>
      <c r="S155" s="193"/>
      <c r="T155" s="194"/>
      <c r="AT155" s="189" t="s">
        <v>173</v>
      </c>
      <c r="AU155" s="189" t="s">
        <v>82</v>
      </c>
      <c r="AV155" s="14" t="s">
        <v>156</v>
      </c>
      <c r="AW155" s="14" t="s">
        <v>36</v>
      </c>
      <c r="AX155" s="14" t="s">
        <v>80</v>
      </c>
      <c r="AY155" s="189" t="s">
        <v>149</v>
      </c>
    </row>
    <row r="156" spans="2:65" s="1" customFormat="1" ht="38.25" customHeight="1">
      <c r="B156" s="160"/>
      <c r="C156" s="161" t="s">
        <v>182</v>
      </c>
      <c r="D156" s="161" t="s">
        <v>151</v>
      </c>
      <c r="E156" s="162" t="s">
        <v>217</v>
      </c>
      <c r="F156" s="163" t="s">
        <v>218</v>
      </c>
      <c r="G156" s="164" t="s">
        <v>219</v>
      </c>
      <c r="H156" s="165">
        <v>20</v>
      </c>
      <c r="I156" s="166"/>
      <c r="J156" s="166">
        <f>ROUND(I156*H156,2)</f>
        <v>0</v>
      </c>
      <c r="K156" s="163" t="s">
        <v>5</v>
      </c>
      <c r="L156" s="39"/>
      <c r="M156" s="167" t="s">
        <v>5</v>
      </c>
      <c r="N156" s="168" t="s">
        <v>44</v>
      </c>
      <c r="O156" s="169">
        <v>0.13300000000000001</v>
      </c>
      <c r="P156" s="169">
        <f>O156*H156</f>
        <v>2.66</v>
      </c>
      <c r="Q156" s="169">
        <v>0</v>
      </c>
      <c r="R156" s="169">
        <f>Q156*H156</f>
        <v>0</v>
      </c>
      <c r="S156" s="169">
        <v>0.20499999999999999</v>
      </c>
      <c r="T156" s="170">
        <f>S156*H156</f>
        <v>4.0999999999999996</v>
      </c>
      <c r="AR156" s="25" t="s">
        <v>156</v>
      </c>
      <c r="AT156" s="25" t="s">
        <v>151</v>
      </c>
      <c r="AU156" s="25" t="s">
        <v>82</v>
      </c>
      <c r="AY156" s="25" t="s">
        <v>149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25" t="s">
        <v>80</v>
      </c>
      <c r="BK156" s="171">
        <f>ROUND(I156*H156,2)</f>
        <v>0</v>
      </c>
      <c r="BL156" s="25" t="s">
        <v>156</v>
      </c>
      <c r="BM156" s="25" t="s">
        <v>1602</v>
      </c>
    </row>
    <row r="157" spans="2:65" s="12" customFormat="1">
      <c r="B157" s="172"/>
      <c r="D157" s="173" t="s">
        <v>173</v>
      </c>
      <c r="E157" s="174" t="s">
        <v>5</v>
      </c>
      <c r="F157" s="175" t="s">
        <v>1603</v>
      </c>
      <c r="H157" s="176">
        <v>20</v>
      </c>
      <c r="L157" s="172"/>
      <c r="M157" s="177"/>
      <c r="N157" s="178"/>
      <c r="O157" s="178"/>
      <c r="P157" s="178"/>
      <c r="Q157" s="178"/>
      <c r="R157" s="178"/>
      <c r="S157" s="178"/>
      <c r="T157" s="179"/>
      <c r="AT157" s="174" t="s">
        <v>173</v>
      </c>
      <c r="AU157" s="174" t="s">
        <v>82</v>
      </c>
      <c r="AV157" s="12" t="s">
        <v>82</v>
      </c>
      <c r="AW157" s="12" t="s">
        <v>36</v>
      </c>
      <c r="AX157" s="12" t="s">
        <v>80</v>
      </c>
      <c r="AY157" s="174" t="s">
        <v>149</v>
      </c>
    </row>
    <row r="158" spans="2:65" s="1" customFormat="1" ht="25.5" customHeight="1">
      <c r="B158" s="160"/>
      <c r="C158" s="161" t="s">
        <v>195</v>
      </c>
      <c r="D158" s="161" t="s">
        <v>151</v>
      </c>
      <c r="E158" s="162" t="s">
        <v>223</v>
      </c>
      <c r="F158" s="163" t="s">
        <v>224</v>
      </c>
      <c r="G158" s="164" t="s">
        <v>225</v>
      </c>
      <c r="H158" s="165">
        <v>648.48</v>
      </c>
      <c r="I158" s="166"/>
      <c r="J158" s="166">
        <f>ROUND(I158*H158,2)</f>
        <v>0</v>
      </c>
      <c r="K158" s="163" t="s">
        <v>155</v>
      </c>
      <c r="L158" s="39"/>
      <c r="M158" s="167" t="s">
        <v>5</v>
      </c>
      <c r="N158" s="168" t="s">
        <v>44</v>
      </c>
      <c r="O158" s="169">
        <v>0.2</v>
      </c>
      <c r="P158" s="169">
        <f>O158*H158</f>
        <v>129.696</v>
      </c>
      <c r="Q158" s="169">
        <v>0</v>
      </c>
      <c r="R158" s="169">
        <f>Q158*H158</f>
        <v>0</v>
      </c>
      <c r="S158" s="169">
        <v>0</v>
      </c>
      <c r="T158" s="170">
        <f>S158*H158</f>
        <v>0</v>
      </c>
      <c r="AR158" s="25" t="s">
        <v>156</v>
      </c>
      <c r="AT158" s="25" t="s">
        <v>151</v>
      </c>
      <c r="AU158" s="25" t="s">
        <v>82</v>
      </c>
      <c r="AY158" s="25" t="s">
        <v>149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25" t="s">
        <v>80</v>
      </c>
      <c r="BK158" s="171">
        <f>ROUND(I158*H158,2)</f>
        <v>0</v>
      </c>
      <c r="BL158" s="25" t="s">
        <v>156</v>
      </c>
      <c r="BM158" s="25" t="s">
        <v>1604</v>
      </c>
    </row>
    <row r="159" spans="2:65" s="1" customFormat="1" ht="27">
      <c r="B159" s="39"/>
      <c r="D159" s="173" t="s">
        <v>179</v>
      </c>
      <c r="F159" s="180" t="s">
        <v>227</v>
      </c>
      <c r="L159" s="39"/>
      <c r="M159" s="181"/>
      <c r="N159" s="40"/>
      <c r="O159" s="40"/>
      <c r="P159" s="40"/>
      <c r="Q159" s="40"/>
      <c r="R159" s="40"/>
      <c r="S159" s="40"/>
      <c r="T159" s="68"/>
      <c r="AT159" s="25" t="s">
        <v>179</v>
      </c>
      <c r="AU159" s="25" t="s">
        <v>82</v>
      </c>
    </row>
    <row r="160" spans="2:65" s="12" customFormat="1">
      <c r="B160" s="172"/>
      <c r="D160" s="173" t="s">
        <v>173</v>
      </c>
      <c r="E160" s="174" t="s">
        <v>5</v>
      </c>
      <c r="F160" s="175" t="s">
        <v>1605</v>
      </c>
      <c r="H160" s="176">
        <v>576.48</v>
      </c>
      <c r="L160" s="172"/>
      <c r="M160" s="177"/>
      <c r="N160" s="178"/>
      <c r="O160" s="178"/>
      <c r="P160" s="178"/>
      <c r="Q160" s="178"/>
      <c r="R160" s="178"/>
      <c r="S160" s="178"/>
      <c r="T160" s="179"/>
      <c r="AT160" s="174" t="s">
        <v>173</v>
      </c>
      <c r="AU160" s="174" t="s">
        <v>82</v>
      </c>
      <c r="AV160" s="12" t="s">
        <v>82</v>
      </c>
      <c r="AW160" s="12" t="s">
        <v>36</v>
      </c>
      <c r="AX160" s="12" t="s">
        <v>73</v>
      </c>
      <c r="AY160" s="174" t="s">
        <v>149</v>
      </c>
    </row>
    <row r="161" spans="2:65" s="12" customFormat="1">
      <c r="B161" s="172"/>
      <c r="D161" s="173" t="s">
        <v>173</v>
      </c>
      <c r="E161" s="174" t="s">
        <v>5</v>
      </c>
      <c r="F161" s="175" t="s">
        <v>1606</v>
      </c>
      <c r="H161" s="176">
        <v>72</v>
      </c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173</v>
      </c>
      <c r="AU161" s="174" t="s">
        <v>82</v>
      </c>
      <c r="AV161" s="12" t="s">
        <v>82</v>
      </c>
      <c r="AW161" s="12" t="s">
        <v>36</v>
      </c>
      <c r="AX161" s="12" t="s">
        <v>73</v>
      </c>
      <c r="AY161" s="174" t="s">
        <v>149</v>
      </c>
    </row>
    <row r="162" spans="2:65" s="14" customFormat="1">
      <c r="B162" s="188"/>
      <c r="D162" s="173" t="s">
        <v>173</v>
      </c>
      <c r="E162" s="189" t="s">
        <v>5</v>
      </c>
      <c r="F162" s="190" t="s">
        <v>194</v>
      </c>
      <c r="H162" s="191">
        <v>648.48</v>
      </c>
      <c r="L162" s="188"/>
      <c r="M162" s="192"/>
      <c r="N162" s="193"/>
      <c r="O162" s="193"/>
      <c r="P162" s="193"/>
      <c r="Q162" s="193"/>
      <c r="R162" s="193"/>
      <c r="S162" s="193"/>
      <c r="T162" s="194"/>
      <c r="AT162" s="189" t="s">
        <v>173</v>
      </c>
      <c r="AU162" s="189" t="s">
        <v>82</v>
      </c>
      <c r="AV162" s="14" t="s">
        <v>156</v>
      </c>
      <c r="AW162" s="14" t="s">
        <v>36</v>
      </c>
      <c r="AX162" s="14" t="s">
        <v>80</v>
      </c>
      <c r="AY162" s="189" t="s">
        <v>149</v>
      </c>
    </row>
    <row r="163" spans="2:65" s="1" customFormat="1" ht="25.5" customHeight="1">
      <c r="B163" s="160"/>
      <c r="C163" s="161" t="s">
        <v>203</v>
      </c>
      <c r="D163" s="161" t="s">
        <v>151</v>
      </c>
      <c r="E163" s="162" t="s">
        <v>231</v>
      </c>
      <c r="F163" s="163" t="s">
        <v>232</v>
      </c>
      <c r="G163" s="164" t="s">
        <v>233</v>
      </c>
      <c r="H163" s="165">
        <v>27.02</v>
      </c>
      <c r="I163" s="166"/>
      <c r="J163" s="166">
        <f>ROUND(I163*H163,2)</f>
        <v>0</v>
      </c>
      <c r="K163" s="163" t="s">
        <v>155</v>
      </c>
      <c r="L163" s="39"/>
      <c r="M163" s="167" t="s">
        <v>5</v>
      </c>
      <c r="N163" s="168" t="s">
        <v>44</v>
      </c>
      <c r="O163" s="169">
        <v>0</v>
      </c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AR163" s="25" t="s">
        <v>156</v>
      </c>
      <c r="AT163" s="25" t="s">
        <v>151</v>
      </c>
      <c r="AU163" s="25" t="s">
        <v>82</v>
      </c>
      <c r="AY163" s="25" t="s">
        <v>149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25" t="s">
        <v>80</v>
      </c>
      <c r="BK163" s="171">
        <f>ROUND(I163*H163,2)</f>
        <v>0</v>
      </c>
      <c r="BL163" s="25" t="s">
        <v>156</v>
      </c>
      <c r="BM163" s="25" t="s">
        <v>1607</v>
      </c>
    </row>
    <row r="164" spans="2:65" s="12" customFormat="1">
      <c r="B164" s="172"/>
      <c r="D164" s="173" t="s">
        <v>173</v>
      </c>
      <c r="E164" s="174" t="s">
        <v>5</v>
      </c>
      <c r="F164" s="175" t="s">
        <v>1608</v>
      </c>
      <c r="H164" s="176">
        <v>24.02</v>
      </c>
      <c r="L164" s="172"/>
      <c r="M164" s="177"/>
      <c r="N164" s="178"/>
      <c r="O164" s="178"/>
      <c r="P164" s="178"/>
      <c r="Q164" s="178"/>
      <c r="R164" s="178"/>
      <c r="S164" s="178"/>
      <c r="T164" s="179"/>
      <c r="AT164" s="174" t="s">
        <v>173</v>
      </c>
      <c r="AU164" s="174" t="s">
        <v>82</v>
      </c>
      <c r="AV164" s="12" t="s">
        <v>82</v>
      </c>
      <c r="AW164" s="12" t="s">
        <v>36</v>
      </c>
      <c r="AX164" s="12" t="s">
        <v>73</v>
      </c>
      <c r="AY164" s="174" t="s">
        <v>149</v>
      </c>
    </row>
    <row r="165" spans="2:65" s="12" customFormat="1">
      <c r="B165" s="172"/>
      <c r="D165" s="173" t="s">
        <v>173</v>
      </c>
      <c r="E165" s="174" t="s">
        <v>5</v>
      </c>
      <c r="F165" s="175" t="s">
        <v>1609</v>
      </c>
      <c r="H165" s="176">
        <v>3</v>
      </c>
      <c r="L165" s="172"/>
      <c r="M165" s="177"/>
      <c r="N165" s="178"/>
      <c r="O165" s="178"/>
      <c r="P165" s="178"/>
      <c r="Q165" s="178"/>
      <c r="R165" s="178"/>
      <c r="S165" s="178"/>
      <c r="T165" s="179"/>
      <c r="AT165" s="174" t="s">
        <v>173</v>
      </c>
      <c r="AU165" s="174" t="s">
        <v>82</v>
      </c>
      <c r="AV165" s="12" t="s">
        <v>82</v>
      </c>
      <c r="AW165" s="12" t="s">
        <v>36</v>
      </c>
      <c r="AX165" s="12" t="s">
        <v>73</v>
      </c>
      <c r="AY165" s="174" t="s">
        <v>149</v>
      </c>
    </row>
    <row r="166" spans="2:65" s="14" customFormat="1">
      <c r="B166" s="188"/>
      <c r="D166" s="173" t="s">
        <v>173</v>
      </c>
      <c r="E166" s="189" t="s">
        <v>5</v>
      </c>
      <c r="F166" s="190" t="s">
        <v>194</v>
      </c>
      <c r="H166" s="191">
        <v>27.02</v>
      </c>
      <c r="L166" s="188"/>
      <c r="M166" s="192"/>
      <c r="N166" s="193"/>
      <c r="O166" s="193"/>
      <c r="P166" s="193"/>
      <c r="Q166" s="193"/>
      <c r="R166" s="193"/>
      <c r="S166" s="193"/>
      <c r="T166" s="194"/>
      <c r="AT166" s="189" t="s">
        <v>173</v>
      </c>
      <c r="AU166" s="189" t="s">
        <v>82</v>
      </c>
      <c r="AV166" s="14" t="s">
        <v>156</v>
      </c>
      <c r="AW166" s="14" t="s">
        <v>36</v>
      </c>
      <c r="AX166" s="14" t="s">
        <v>80</v>
      </c>
      <c r="AY166" s="189" t="s">
        <v>149</v>
      </c>
    </row>
    <row r="167" spans="2:65" s="1" customFormat="1" ht="63.75" customHeight="1">
      <c r="B167" s="160"/>
      <c r="C167" s="161" t="s">
        <v>209</v>
      </c>
      <c r="D167" s="161" t="s">
        <v>151</v>
      </c>
      <c r="E167" s="162" t="s">
        <v>238</v>
      </c>
      <c r="F167" s="163" t="s">
        <v>239</v>
      </c>
      <c r="G167" s="164" t="s">
        <v>219</v>
      </c>
      <c r="H167" s="165">
        <v>25.3</v>
      </c>
      <c r="I167" s="166"/>
      <c r="J167" s="166">
        <f>ROUND(I167*H167,2)</f>
        <v>0</v>
      </c>
      <c r="K167" s="163" t="s">
        <v>155</v>
      </c>
      <c r="L167" s="39"/>
      <c r="M167" s="167" t="s">
        <v>5</v>
      </c>
      <c r="N167" s="168" t="s">
        <v>44</v>
      </c>
      <c r="O167" s="169">
        <v>0.70299999999999996</v>
      </c>
      <c r="P167" s="169">
        <f>O167*H167</f>
        <v>17.785899999999998</v>
      </c>
      <c r="Q167" s="169">
        <v>8.6800000000000002E-3</v>
      </c>
      <c r="R167" s="169">
        <f>Q167*H167</f>
        <v>0.21960400000000002</v>
      </c>
      <c r="S167" s="169">
        <v>0</v>
      </c>
      <c r="T167" s="170">
        <f>S167*H167</f>
        <v>0</v>
      </c>
      <c r="AR167" s="25" t="s">
        <v>156</v>
      </c>
      <c r="AT167" s="25" t="s">
        <v>151</v>
      </c>
      <c r="AU167" s="25" t="s">
        <v>82</v>
      </c>
      <c r="AY167" s="25" t="s">
        <v>149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25" t="s">
        <v>80</v>
      </c>
      <c r="BK167" s="171">
        <f>ROUND(I167*H167,2)</f>
        <v>0</v>
      </c>
      <c r="BL167" s="25" t="s">
        <v>156</v>
      </c>
      <c r="BM167" s="25" t="s">
        <v>1610</v>
      </c>
    </row>
    <row r="168" spans="2:65" s="12" customFormat="1">
      <c r="B168" s="172"/>
      <c r="D168" s="173" t="s">
        <v>173</v>
      </c>
      <c r="E168" s="174" t="s">
        <v>5</v>
      </c>
      <c r="F168" s="175" t="s">
        <v>256</v>
      </c>
      <c r="H168" s="176">
        <v>3.3</v>
      </c>
      <c r="L168" s="172"/>
      <c r="M168" s="177"/>
      <c r="N168" s="178"/>
      <c r="O168" s="178"/>
      <c r="P168" s="178"/>
      <c r="Q168" s="178"/>
      <c r="R168" s="178"/>
      <c r="S168" s="178"/>
      <c r="T168" s="179"/>
      <c r="AT168" s="174" t="s">
        <v>173</v>
      </c>
      <c r="AU168" s="174" t="s">
        <v>82</v>
      </c>
      <c r="AV168" s="12" t="s">
        <v>82</v>
      </c>
      <c r="AW168" s="12" t="s">
        <v>36</v>
      </c>
      <c r="AX168" s="12" t="s">
        <v>73</v>
      </c>
      <c r="AY168" s="174" t="s">
        <v>149</v>
      </c>
    </row>
    <row r="169" spans="2:65" s="12" customFormat="1">
      <c r="B169" s="172"/>
      <c r="D169" s="173" t="s">
        <v>173</v>
      </c>
      <c r="E169" s="174" t="s">
        <v>5</v>
      </c>
      <c r="F169" s="175" t="s">
        <v>1611</v>
      </c>
      <c r="H169" s="176">
        <v>22</v>
      </c>
      <c r="L169" s="172"/>
      <c r="M169" s="177"/>
      <c r="N169" s="178"/>
      <c r="O169" s="178"/>
      <c r="P169" s="178"/>
      <c r="Q169" s="178"/>
      <c r="R169" s="178"/>
      <c r="S169" s="178"/>
      <c r="T169" s="179"/>
      <c r="AT169" s="174" t="s">
        <v>173</v>
      </c>
      <c r="AU169" s="174" t="s">
        <v>82</v>
      </c>
      <c r="AV169" s="12" t="s">
        <v>82</v>
      </c>
      <c r="AW169" s="12" t="s">
        <v>36</v>
      </c>
      <c r="AX169" s="12" t="s">
        <v>73</v>
      </c>
      <c r="AY169" s="174" t="s">
        <v>149</v>
      </c>
    </row>
    <row r="170" spans="2:65" s="14" customFormat="1">
      <c r="B170" s="188"/>
      <c r="D170" s="173" t="s">
        <v>173</v>
      </c>
      <c r="E170" s="189" t="s">
        <v>5</v>
      </c>
      <c r="F170" s="190" t="s">
        <v>194</v>
      </c>
      <c r="H170" s="191">
        <v>25.3</v>
      </c>
      <c r="L170" s="188"/>
      <c r="M170" s="192"/>
      <c r="N170" s="193"/>
      <c r="O170" s="193"/>
      <c r="P170" s="193"/>
      <c r="Q170" s="193"/>
      <c r="R170" s="193"/>
      <c r="S170" s="193"/>
      <c r="T170" s="194"/>
      <c r="AT170" s="189" t="s">
        <v>173</v>
      </c>
      <c r="AU170" s="189" t="s">
        <v>82</v>
      </c>
      <c r="AV170" s="14" t="s">
        <v>156</v>
      </c>
      <c r="AW170" s="14" t="s">
        <v>36</v>
      </c>
      <c r="AX170" s="14" t="s">
        <v>80</v>
      </c>
      <c r="AY170" s="189" t="s">
        <v>149</v>
      </c>
    </row>
    <row r="171" spans="2:65" s="1" customFormat="1" ht="63.75" customHeight="1">
      <c r="B171" s="160"/>
      <c r="C171" s="161" t="s">
        <v>216</v>
      </c>
      <c r="D171" s="161" t="s">
        <v>151</v>
      </c>
      <c r="E171" s="162" t="s">
        <v>248</v>
      </c>
      <c r="F171" s="163" t="s">
        <v>249</v>
      </c>
      <c r="G171" s="164" t="s">
        <v>219</v>
      </c>
      <c r="H171" s="165">
        <v>2.2000000000000002</v>
      </c>
      <c r="I171" s="166"/>
      <c r="J171" s="166">
        <f>ROUND(I171*H171,2)</f>
        <v>0</v>
      </c>
      <c r="K171" s="163" t="s">
        <v>155</v>
      </c>
      <c r="L171" s="39"/>
      <c r="M171" s="167" t="s">
        <v>5</v>
      </c>
      <c r="N171" s="168" t="s">
        <v>44</v>
      </c>
      <c r="O171" s="169">
        <v>1.153</v>
      </c>
      <c r="P171" s="169">
        <f>O171*H171</f>
        <v>2.5366000000000004</v>
      </c>
      <c r="Q171" s="169">
        <v>1.269E-2</v>
      </c>
      <c r="R171" s="169">
        <f>Q171*H171</f>
        <v>2.7918000000000002E-2</v>
      </c>
      <c r="S171" s="169">
        <v>0</v>
      </c>
      <c r="T171" s="170">
        <f>S171*H171</f>
        <v>0</v>
      </c>
      <c r="AR171" s="25" t="s">
        <v>156</v>
      </c>
      <c r="AT171" s="25" t="s">
        <v>151</v>
      </c>
      <c r="AU171" s="25" t="s">
        <v>82</v>
      </c>
      <c r="AY171" s="25" t="s">
        <v>149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25" t="s">
        <v>80</v>
      </c>
      <c r="BK171" s="171">
        <f>ROUND(I171*H171,2)</f>
        <v>0</v>
      </c>
      <c r="BL171" s="25" t="s">
        <v>156</v>
      </c>
      <c r="BM171" s="25" t="s">
        <v>1612</v>
      </c>
    </row>
    <row r="172" spans="2:65" s="12" customFormat="1">
      <c r="B172" s="172"/>
      <c r="D172" s="173" t="s">
        <v>173</v>
      </c>
      <c r="E172" s="174" t="s">
        <v>5</v>
      </c>
      <c r="F172" s="175" t="s">
        <v>251</v>
      </c>
      <c r="H172" s="176">
        <v>2.2000000000000002</v>
      </c>
      <c r="L172" s="172"/>
      <c r="M172" s="177"/>
      <c r="N172" s="178"/>
      <c r="O172" s="178"/>
      <c r="P172" s="178"/>
      <c r="Q172" s="178"/>
      <c r="R172" s="178"/>
      <c r="S172" s="178"/>
      <c r="T172" s="179"/>
      <c r="AT172" s="174" t="s">
        <v>173</v>
      </c>
      <c r="AU172" s="174" t="s">
        <v>82</v>
      </c>
      <c r="AV172" s="12" t="s">
        <v>82</v>
      </c>
      <c r="AW172" s="12" t="s">
        <v>36</v>
      </c>
      <c r="AX172" s="12" t="s">
        <v>80</v>
      </c>
      <c r="AY172" s="174" t="s">
        <v>149</v>
      </c>
    </row>
    <row r="173" spans="2:65" s="1" customFormat="1" ht="63.75" customHeight="1">
      <c r="B173" s="160"/>
      <c r="C173" s="161" t="s">
        <v>222</v>
      </c>
      <c r="D173" s="161" t="s">
        <v>151</v>
      </c>
      <c r="E173" s="162" t="s">
        <v>253</v>
      </c>
      <c r="F173" s="163" t="s">
        <v>254</v>
      </c>
      <c r="G173" s="164" t="s">
        <v>219</v>
      </c>
      <c r="H173" s="165">
        <v>14.3</v>
      </c>
      <c r="I173" s="166"/>
      <c r="J173" s="166">
        <f>ROUND(I173*H173,2)</f>
        <v>0</v>
      </c>
      <c r="K173" s="163" t="s">
        <v>155</v>
      </c>
      <c r="L173" s="39"/>
      <c r="M173" s="167" t="s">
        <v>5</v>
      </c>
      <c r="N173" s="168" t="s">
        <v>44</v>
      </c>
      <c r="O173" s="169">
        <v>0.54700000000000004</v>
      </c>
      <c r="P173" s="169">
        <f>O173*H173</f>
        <v>7.8221000000000007</v>
      </c>
      <c r="Q173" s="169">
        <v>3.6900000000000002E-2</v>
      </c>
      <c r="R173" s="169">
        <f>Q173*H173</f>
        <v>0.52767000000000008</v>
      </c>
      <c r="S173" s="169">
        <v>0</v>
      </c>
      <c r="T173" s="170">
        <f>S173*H173</f>
        <v>0</v>
      </c>
      <c r="AR173" s="25" t="s">
        <v>156</v>
      </c>
      <c r="AT173" s="25" t="s">
        <v>151</v>
      </c>
      <c r="AU173" s="25" t="s">
        <v>82</v>
      </c>
      <c r="AY173" s="25" t="s">
        <v>149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25" t="s">
        <v>80</v>
      </c>
      <c r="BK173" s="171">
        <f>ROUND(I173*H173,2)</f>
        <v>0</v>
      </c>
      <c r="BL173" s="25" t="s">
        <v>156</v>
      </c>
      <c r="BM173" s="25" t="s">
        <v>1613</v>
      </c>
    </row>
    <row r="174" spans="2:65" s="12" customFormat="1">
      <c r="B174" s="172"/>
      <c r="D174" s="173" t="s">
        <v>173</v>
      </c>
      <c r="E174" s="174" t="s">
        <v>5</v>
      </c>
      <c r="F174" s="175" t="s">
        <v>256</v>
      </c>
      <c r="H174" s="176">
        <v>3.3</v>
      </c>
      <c r="L174" s="172"/>
      <c r="M174" s="177"/>
      <c r="N174" s="178"/>
      <c r="O174" s="178"/>
      <c r="P174" s="178"/>
      <c r="Q174" s="178"/>
      <c r="R174" s="178"/>
      <c r="S174" s="178"/>
      <c r="T174" s="179"/>
      <c r="AT174" s="174" t="s">
        <v>173</v>
      </c>
      <c r="AU174" s="174" t="s">
        <v>82</v>
      </c>
      <c r="AV174" s="12" t="s">
        <v>82</v>
      </c>
      <c r="AW174" s="12" t="s">
        <v>36</v>
      </c>
      <c r="AX174" s="12" t="s">
        <v>73</v>
      </c>
      <c r="AY174" s="174" t="s">
        <v>149</v>
      </c>
    </row>
    <row r="175" spans="2:65" s="12" customFormat="1">
      <c r="B175" s="172"/>
      <c r="D175" s="173" t="s">
        <v>173</v>
      </c>
      <c r="E175" s="174" t="s">
        <v>5</v>
      </c>
      <c r="F175" s="175" t="s">
        <v>1614</v>
      </c>
      <c r="H175" s="176">
        <v>11</v>
      </c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173</v>
      </c>
      <c r="AU175" s="174" t="s">
        <v>82</v>
      </c>
      <c r="AV175" s="12" t="s">
        <v>82</v>
      </c>
      <c r="AW175" s="12" t="s">
        <v>36</v>
      </c>
      <c r="AX175" s="12" t="s">
        <v>73</v>
      </c>
      <c r="AY175" s="174" t="s">
        <v>149</v>
      </c>
    </row>
    <row r="176" spans="2:65" s="14" customFormat="1">
      <c r="B176" s="188"/>
      <c r="D176" s="173" t="s">
        <v>173</v>
      </c>
      <c r="E176" s="189" t="s">
        <v>5</v>
      </c>
      <c r="F176" s="190" t="s">
        <v>194</v>
      </c>
      <c r="H176" s="191">
        <v>14.3</v>
      </c>
      <c r="L176" s="188"/>
      <c r="M176" s="192"/>
      <c r="N176" s="193"/>
      <c r="O176" s="193"/>
      <c r="P176" s="193"/>
      <c r="Q176" s="193"/>
      <c r="R176" s="193"/>
      <c r="S176" s="193"/>
      <c r="T176" s="194"/>
      <c r="AT176" s="189" t="s">
        <v>173</v>
      </c>
      <c r="AU176" s="189" t="s">
        <v>82</v>
      </c>
      <c r="AV176" s="14" t="s">
        <v>156</v>
      </c>
      <c r="AW176" s="14" t="s">
        <v>36</v>
      </c>
      <c r="AX176" s="14" t="s">
        <v>80</v>
      </c>
      <c r="AY176" s="189" t="s">
        <v>149</v>
      </c>
    </row>
    <row r="177" spans="2:65" s="1" customFormat="1" ht="25.5" customHeight="1">
      <c r="B177" s="160"/>
      <c r="C177" s="161" t="s">
        <v>230</v>
      </c>
      <c r="D177" s="161" t="s">
        <v>151</v>
      </c>
      <c r="E177" s="162" t="s">
        <v>272</v>
      </c>
      <c r="F177" s="163" t="s">
        <v>273</v>
      </c>
      <c r="G177" s="164" t="s">
        <v>268</v>
      </c>
      <c r="H177" s="165">
        <v>107.77800000000001</v>
      </c>
      <c r="I177" s="166"/>
      <c r="J177" s="166">
        <f>ROUND(I177*H177,2)</f>
        <v>0</v>
      </c>
      <c r="K177" s="163" t="s">
        <v>155</v>
      </c>
      <c r="L177" s="39"/>
      <c r="M177" s="167" t="s">
        <v>5</v>
      </c>
      <c r="N177" s="168" t="s">
        <v>44</v>
      </c>
      <c r="O177" s="169">
        <v>1.7629999999999999</v>
      </c>
      <c r="P177" s="169">
        <f>O177*H177</f>
        <v>190.01261400000001</v>
      </c>
      <c r="Q177" s="169">
        <v>0</v>
      </c>
      <c r="R177" s="169">
        <f>Q177*H177</f>
        <v>0</v>
      </c>
      <c r="S177" s="169">
        <v>0</v>
      </c>
      <c r="T177" s="170">
        <f>S177*H177</f>
        <v>0</v>
      </c>
      <c r="AR177" s="25" t="s">
        <v>156</v>
      </c>
      <c r="AT177" s="25" t="s">
        <v>151</v>
      </c>
      <c r="AU177" s="25" t="s">
        <v>82</v>
      </c>
      <c r="AY177" s="25" t="s">
        <v>149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25" t="s">
        <v>80</v>
      </c>
      <c r="BK177" s="171">
        <f>ROUND(I177*H177,2)</f>
        <v>0</v>
      </c>
      <c r="BL177" s="25" t="s">
        <v>156</v>
      </c>
      <c r="BM177" s="25" t="s">
        <v>1615</v>
      </c>
    </row>
    <row r="178" spans="2:65" s="12" customFormat="1">
      <c r="B178" s="172"/>
      <c r="D178" s="173" t="s">
        <v>173</v>
      </c>
      <c r="E178" s="174" t="s">
        <v>5</v>
      </c>
      <c r="F178" s="175" t="s">
        <v>1616</v>
      </c>
      <c r="H178" s="176">
        <v>26.928000000000001</v>
      </c>
      <c r="L178" s="172"/>
      <c r="M178" s="177"/>
      <c r="N178" s="178"/>
      <c r="O178" s="178"/>
      <c r="P178" s="178"/>
      <c r="Q178" s="178"/>
      <c r="R178" s="178"/>
      <c r="S178" s="178"/>
      <c r="T178" s="179"/>
      <c r="AT178" s="174" t="s">
        <v>173</v>
      </c>
      <c r="AU178" s="174" t="s">
        <v>82</v>
      </c>
      <c r="AV178" s="12" t="s">
        <v>82</v>
      </c>
      <c r="AW178" s="12" t="s">
        <v>36</v>
      </c>
      <c r="AX178" s="12" t="s">
        <v>73</v>
      </c>
      <c r="AY178" s="174" t="s">
        <v>149</v>
      </c>
    </row>
    <row r="179" spans="2:65" s="12" customFormat="1">
      <c r="B179" s="172"/>
      <c r="D179" s="173" t="s">
        <v>173</v>
      </c>
      <c r="E179" s="174" t="s">
        <v>5</v>
      </c>
      <c r="F179" s="175" t="s">
        <v>1617</v>
      </c>
      <c r="H179" s="176">
        <v>80.849999999999994</v>
      </c>
      <c r="L179" s="172"/>
      <c r="M179" s="177"/>
      <c r="N179" s="178"/>
      <c r="O179" s="178"/>
      <c r="P179" s="178"/>
      <c r="Q179" s="178"/>
      <c r="R179" s="178"/>
      <c r="S179" s="178"/>
      <c r="T179" s="179"/>
      <c r="AT179" s="174" t="s">
        <v>173</v>
      </c>
      <c r="AU179" s="174" t="s">
        <v>82</v>
      </c>
      <c r="AV179" s="12" t="s">
        <v>82</v>
      </c>
      <c r="AW179" s="12" t="s">
        <v>36</v>
      </c>
      <c r="AX179" s="12" t="s">
        <v>73</v>
      </c>
      <c r="AY179" s="174" t="s">
        <v>149</v>
      </c>
    </row>
    <row r="180" spans="2:65" s="14" customFormat="1">
      <c r="B180" s="188"/>
      <c r="D180" s="173" t="s">
        <v>173</v>
      </c>
      <c r="E180" s="189" t="s">
        <v>5</v>
      </c>
      <c r="F180" s="190" t="s">
        <v>194</v>
      </c>
      <c r="H180" s="191">
        <v>107.77800000000001</v>
      </c>
      <c r="L180" s="188"/>
      <c r="M180" s="192"/>
      <c r="N180" s="193"/>
      <c r="O180" s="193"/>
      <c r="P180" s="193"/>
      <c r="Q180" s="193"/>
      <c r="R180" s="193"/>
      <c r="S180" s="193"/>
      <c r="T180" s="194"/>
      <c r="AT180" s="189" t="s">
        <v>173</v>
      </c>
      <c r="AU180" s="189" t="s">
        <v>82</v>
      </c>
      <c r="AV180" s="14" t="s">
        <v>156</v>
      </c>
      <c r="AW180" s="14" t="s">
        <v>36</v>
      </c>
      <c r="AX180" s="14" t="s">
        <v>80</v>
      </c>
      <c r="AY180" s="189" t="s">
        <v>149</v>
      </c>
    </row>
    <row r="181" spans="2:65" s="1" customFormat="1" ht="38.25" customHeight="1">
      <c r="B181" s="160"/>
      <c r="C181" s="161" t="s">
        <v>237</v>
      </c>
      <c r="D181" s="161" t="s">
        <v>151</v>
      </c>
      <c r="E181" s="162" t="s">
        <v>277</v>
      </c>
      <c r="F181" s="163" t="s">
        <v>278</v>
      </c>
      <c r="G181" s="164" t="s">
        <v>268</v>
      </c>
      <c r="H181" s="165">
        <v>164.38499999999999</v>
      </c>
      <c r="I181" s="166"/>
      <c r="J181" s="166">
        <f>ROUND(I181*H181,2)</f>
        <v>0</v>
      </c>
      <c r="K181" s="163" t="s">
        <v>155</v>
      </c>
      <c r="L181" s="39"/>
      <c r="M181" s="167" t="s">
        <v>5</v>
      </c>
      <c r="N181" s="168" t="s">
        <v>44</v>
      </c>
      <c r="O181" s="169">
        <v>0.29399999999999998</v>
      </c>
      <c r="P181" s="169">
        <f>O181*H181</f>
        <v>48.329189999999997</v>
      </c>
      <c r="Q181" s="169">
        <v>0</v>
      </c>
      <c r="R181" s="169">
        <f>Q181*H181</f>
        <v>0</v>
      </c>
      <c r="S181" s="169">
        <v>0</v>
      </c>
      <c r="T181" s="170">
        <f>S181*H181</f>
        <v>0</v>
      </c>
      <c r="AR181" s="25" t="s">
        <v>156</v>
      </c>
      <c r="AT181" s="25" t="s">
        <v>151</v>
      </c>
      <c r="AU181" s="25" t="s">
        <v>82</v>
      </c>
      <c r="AY181" s="25" t="s">
        <v>149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25" t="s">
        <v>80</v>
      </c>
      <c r="BK181" s="171">
        <f>ROUND(I181*H181,2)</f>
        <v>0</v>
      </c>
      <c r="BL181" s="25" t="s">
        <v>156</v>
      </c>
      <c r="BM181" s="25" t="s">
        <v>1618</v>
      </c>
    </row>
    <row r="182" spans="2:65" s="13" customFormat="1">
      <c r="B182" s="182"/>
      <c r="D182" s="173" t="s">
        <v>173</v>
      </c>
      <c r="E182" s="183" t="s">
        <v>5</v>
      </c>
      <c r="F182" s="184" t="s">
        <v>187</v>
      </c>
      <c r="H182" s="183" t="s">
        <v>5</v>
      </c>
      <c r="L182" s="182"/>
      <c r="M182" s="185"/>
      <c r="N182" s="186"/>
      <c r="O182" s="186"/>
      <c r="P182" s="186"/>
      <c r="Q182" s="186"/>
      <c r="R182" s="186"/>
      <c r="S182" s="186"/>
      <c r="T182" s="187"/>
      <c r="AT182" s="183" t="s">
        <v>173</v>
      </c>
      <c r="AU182" s="183" t="s">
        <v>82</v>
      </c>
      <c r="AV182" s="13" t="s">
        <v>80</v>
      </c>
      <c r="AW182" s="13" t="s">
        <v>36</v>
      </c>
      <c r="AX182" s="13" t="s">
        <v>73</v>
      </c>
      <c r="AY182" s="183" t="s">
        <v>149</v>
      </c>
    </row>
    <row r="183" spans="2:65" s="13" customFormat="1">
      <c r="B183" s="182"/>
      <c r="D183" s="173" t="s">
        <v>173</v>
      </c>
      <c r="E183" s="183" t="s">
        <v>5</v>
      </c>
      <c r="F183" s="184" t="s">
        <v>280</v>
      </c>
      <c r="H183" s="183" t="s">
        <v>5</v>
      </c>
      <c r="L183" s="182"/>
      <c r="M183" s="185"/>
      <c r="N183" s="186"/>
      <c r="O183" s="186"/>
      <c r="P183" s="186"/>
      <c r="Q183" s="186"/>
      <c r="R183" s="186"/>
      <c r="S183" s="186"/>
      <c r="T183" s="187"/>
      <c r="AT183" s="183" t="s">
        <v>173</v>
      </c>
      <c r="AU183" s="183" t="s">
        <v>82</v>
      </c>
      <c r="AV183" s="13" t="s">
        <v>80</v>
      </c>
      <c r="AW183" s="13" t="s">
        <v>36</v>
      </c>
      <c r="AX183" s="13" t="s">
        <v>73</v>
      </c>
      <c r="AY183" s="183" t="s">
        <v>149</v>
      </c>
    </row>
    <row r="184" spans="2:65" s="13" customFormat="1">
      <c r="B184" s="182"/>
      <c r="D184" s="173" t="s">
        <v>173</v>
      </c>
      <c r="E184" s="183" t="s">
        <v>5</v>
      </c>
      <c r="F184" s="184" t="s">
        <v>281</v>
      </c>
      <c r="H184" s="183" t="s">
        <v>5</v>
      </c>
      <c r="L184" s="182"/>
      <c r="M184" s="185"/>
      <c r="N184" s="186"/>
      <c r="O184" s="186"/>
      <c r="P184" s="186"/>
      <c r="Q184" s="186"/>
      <c r="R184" s="186"/>
      <c r="S184" s="186"/>
      <c r="T184" s="187"/>
      <c r="AT184" s="183" t="s">
        <v>173</v>
      </c>
      <c r="AU184" s="183" t="s">
        <v>82</v>
      </c>
      <c r="AV184" s="13" t="s">
        <v>80</v>
      </c>
      <c r="AW184" s="13" t="s">
        <v>36</v>
      </c>
      <c r="AX184" s="13" t="s">
        <v>73</v>
      </c>
      <c r="AY184" s="183" t="s">
        <v>149</v>
      </c>
    </row>
    <row r="185" spans="2:65" s="13" customFormat="1">
      <c r="B185" s="182"/>
      <c r="D185" s="173" t="s">
        <v>173</v>
      </c>
      <c r="E185" s="183" t="s">
        <v>5</v>
      </c>
      <c r="F185" s="184" t="s">
        <v>200</v>
      </c>
      <c r="H185" s="183" t="s">
        <v>5</v>
      </c>
      <c r="L185" s="182"/>
      <c r="M185" s="185"/>
      <c r="N185" s="186"/>
      <c r="O185" s="186"/>
      <c r="P185" s="186"/>
      <c r="Q185" s="186"/>
      <c r="R185" s="186"/>
      <c r="S185" s="186"/>
      <c r="T185" s="187"/>
      <c r="AT185" s="183" t="s">
        <v>173</v>
      </c>
      <c r="AU185" s="183" t="s">
        <v>82</v>
      </c>
      <c r="AV185" s="13" t="s">
        <v>80</v>
      </c>
      <c r="AW185" s="13" t="s">
        <v>36</v>
      </c>
      <c r="AX185" s="13" t="s">
        <v>73</v>
      </c>
      <c r="AY185" s="183" t="s">
        <v>149</v>
      </c>
    </row>
    <row r="186" spans="2:65" s="12" customFormat="1">
      <c r="B186" s="172"/>
      <c r="D186" s="173" t="s">
        <v>173</v>
      </c>
      <c r="E186" s="174" t="s">
        <v>5</v>
      </c>
      <c r="F186" s="175" t="s">
        <v>1619</v>
      </c>
      <c r="H186" s="176">
        <v>143.19</v>
      </c>
      <c r="L186" s="172"/>
      <c r="M186" s="177"/>
      <c r="N186" s="178"/>
      <c r="O186" s="178"/>
      <c r="P186" s="178"/>
      <c r="Q186" s="178"/>
      <c r="R186" s="178"/>
      <c r="S186" s="178"/>
      <c r="T186" s="179"/>
      <c r="AT186" s="174" t="s">
        <v>173</v>
      </c>
      <c r="AU186" s="174" t="s">
        <v>82</v>
      </c>
      <c r="AV186" s="12" t="s">
        <v>82</v>
      </c>
      <c r="AW186" s="12" t="s">
        <v>36</v>
      </c>
      <c r="AX186" s="12" t="s">
        <v>73</v>
      </c>
      <c r="AY186" s="174" t="s">
        <v>149</v>
      </c>
    </row>
    <row r="187" spans="2:65" s="12" customFormat="1">
      <c r="B187" s="172"/>
      <c r="D187" s="173" t="s">
        <v>173</v>
      </c>
      <c r="E187" s="174" t="s">
        <v>5</v>
      </c>
      <c r="F187" s="175" t="s">
        <v>1620</v>
      </c>
      <c r="H187" s="176">
        <v>7.9269999999999996</v>
      </c>
      <c r="L187" s="172"/>
      <c r="M187" s="177"/>
      <c r="N187" s="178"/>
      <c r="O187" s="178"/>
      <c r="P187" s="178"/>
      <c r="Q187" s="178"/>
      <c r="R187" s="178"/>
      <c r="S187" s="178"/>
      <c r="T187" s="179"/>
      <c r="AT187" s="174" t="s">
        <v>173</v>
      </c>
      <c r="AU187" s="174" t="s">
        <v>82</v>
      </c>
      <c r="AV187" s="12" t="s">
        <v>82</v>
      </c>
      <c r="AW187" s="12" t="s">
        <v>36</v>
      </c>
      <c r="AX187" s="12" t="s">
        <v>73</v>
      </c>
      <c r="AY187" s="174" t="s">
        <v>149</v>
      </c>
    </row>
    <row r="188" spans="2:65" s="15" customFormat="1">
      <c r="B188" s="195"/>
      <c r="D188" s="173" t="s">
        <v>173</v>
      </c>
      <c r="E188" s="196" t="s">
        <v>5</v>
      </c>
      <c r="F188" s="197" t="s">
        <v>284</v>
      </c>
      <c r="H188" s="198">
        <v>151.11699999999999</v>
      </c>
      <c r="L188" s="195"/>
      <c r="M188" s="199"/>
      <c r="N188" s="200"/>
      <c r="O188" s="200"/>
      <c r="P188" s="200"/>
      <c r="Q188" s="200"/>
      <c r="R188" s="200"/>
      <c r="S188" s="200"/>
      <c r="T188" s="201"/>
      <c r="AT188" s="196" t="s">
        <v>173</v>
      </c>
      <c r="AU188" s="196" t="s">
        <v>82</v>
      </c>
      <c r="AV188" s="15" t="s">
        <v>161</v>
      </c>
      <c r="AW188" s="15" t="s">
        <v>36</v>
      </c>
      <c r="AX188" s="15" t="s">
        <v>73</v>
      </c>
      <c r="AY188" s="196" t="s">
        <v>149</v>
      </c>
    </row>
    <row r="189" spans="2:65" s="13" customFormat="1">
      <c r="B189" s="182"/>
      <c r="D189" s="173" t="s">
        <v>173</v>
      </c>
      <c r="E189" s="183" t="s">
        <v>5</v>
      </c>
      <c r="F189" s="184" t="s">
        <v>192</v>
      </c>
      <c r="H189" s="183" t="s">
        <v>5</v>
      </c>
      <c r="L189" s="182"/>
      <c r="M189" s="185"/>
      <c r="N189" s="186"/>
      <c r="O189" s="186"/>
      <c r="P189" s="186"/>
      <c r="Q189" s="186"/>
      <c r="R189" s="186"/>
      <c r="S189" s="186"/>
      <c r="T189" s="187"/>
      <c r="AT189" s="183" t="s">
        <v>173</v>
      </c>
      <c r="AU189" s="183" t="s">
        <v>82</v>
      </c>
      <c r="AV189" s="13" t="s">
        <v>80</v>
      </c>
      <c r="AW189" s="13" t="s">
        <v>36</v>
      </c>
      <c r="AX189" s="13" t="s">
        <v>73</v>
      </c>
      <c r="AY189" s="183" t="s">
        <v>149</v>
      </c>
    </row>
    <row r="190" spans="2:65" s="12" customFormat="1">
      <c r="B190" s="172"/>
      <c r="D190" s="173" t="s">
        <v>173</v>
      </c>
      <c r="E190" s="174" t="s">
        <v>5</v>
      </c>
      <c r="F190" s="175" t="s">
        <v>1621</v>
      </c>
      <c r="H190" s="176">
        <v>12.278</v>
      </c>
      <c r="L190" s="172"/>
      <c r="M190" s="177"/>
      <c r="N190" s="178"/>
      <c r="O190" s="178"/>
      <c r="P190" s="178"/>
      <c r="Q190" s="178"/>
      <c r="R190" s="178"/>
      <c r="S190" s="178"/>
      <c r="T190" s="179"/>
      <c r="AT190" s="174" t="s">
        <v>173</v>
      </c>
      <c r="AU190" s="174" t="s">
        <v>82</v>
      </c>
      <c r="AV190" s="12" t="s">
        <v>82</v>
      </c>
      <c r="AW190" s="12" t="s">
        <v>36</v>
      </c>
      <c r="AX190" s="12" t="s">
        <v>73</v>
      </c>
      <c r="AY190" s="174" t="s">
        <v>149</v>
      </c>
    </row>
    <row r="191" spans="2:65" s="12" customFormat="1">
      <c r="B191" s="172"/>
      <c r="D191" s="173" t="s">
        <v>173</v>
      </c>
      <c r="E191" s="174" t="s">
        <v>5</v>
      </c>
      <c r="F191" s="175" t="s">
        <v>1622</v>
      </c>
      <c r="H191" s="176">
        <v>0.99</v>
      </c>
      <c r="L191" s="172"/>
      <c r="M191" s="177"/>
      <c r="N191" s="178"/>
      <c r="O191" s="178"/>
      <c r="P191" s="178"/>
      <c r="Q191" s="178"/>
      <c r="R191" s="178"/>
      <c r="S191" s="178"/>
      <c r="T191" s="179"/>
      <c r="AT191" s="174" t="s">
        <v>173</v>
      </c>
      <c r="AU191" s="174" t="s">
        <v>82</v>
      </c>
      <c r="AV191" s="12" t="s">
        <v>82</v>
      </c>
      <c r="AW191" s="12" t="s">
        <v>36</v>
      </c>
      <c r="AX191" s="12" t="s">
        <v>73</v>
      </c>
      <c r="AY191" s="174" t="s">
        <v>149</v>
      </c>
    </row>
    <row r="192" spans="2:65" s="15" customFormat="1">
      <c r="B192" s="195"/>
      <c r="D192" s="173" t="s">
        <v>173</v>
      </c>
      <c r="E192" s="196" t="s">
        <v>5</v>
      </c>
      <c r="F192" s="197" t="s">
        <v>284</v>
      </c>
      <c r="H192" s="198">
        <v>13.268000000000001</v>
      </c>
      <c r="L192" s="195"/>
      <c r="M192" s="199"/>
      <c r="N192" s="200"/>
      <c r="O192" s="200"/>
      <c r="P192" s="200"/>
      <c r="Q192" s="200"/>
      <c r="R192" s="200"/>
      <c r="S192" s="200"/>
      <c r="T192" s="201"/>
      <c r="AT192" s="196" t="s">
        <v>173</v>
      </c>
      <c r="AU192" s="196" t="s">
        <v>82</v>
      </c>
      <c r="AV192" s="15" t="s">
        <v>161</v>
      </c>
      <c r="AW192" s="15" t="s">
        <v>36</v>
      </c>
      <c r="AX192" s="15" t="s">
        <v>73</v>
      </c>
      <c r="AY192" s="196" t="s">
        <v>149</v>
      </c>
    </row>
    <row r="193" spans="2:65" s="14" customFormat="1">
      <c r="B193" s="188"/>
      <c r="D193" s="173" t="s">
        <v>173</v>
      </c>
      <c r="E193" s="189" t="s">
        <v>5</v>
      </c>
      <c r="F193" s="190" t="s">
        <v>194</v>
      </c>
      <c r="H193" s="191">
        <v>164.38499999999999</v>
      </c>
      <c r="L193" s="188"/>
      <c r="M193" s="192"/>
      <c r="N193" s="193"/>
      <c r="O193" s="193"/>
      <c r="P193" s="193"/>
      <c r="Q193" s="193"/>
      <c r="R193" s="193"/>
      <c r="S193" s="193"/>
      <c r="T193" s="194"/>
      <c r="AT193" s="189" t="s">
        <v>173</v>
      </c>
      <c r="AU193" s="189" t="s">
        <v>82</v>
      </c>
      <c r="AV193" s="14" t="s">
        <v>156</v>
      </c>
      <c r="AW193" s="14" t="s">
        <v>36</v>
      </c>
      <c r="AX193" s="14" t="s">
        <v>80</v>
      </c>
      <c r="AY193" s="189" t="s">
        <v>149</v>
      </c>
    </row>
    <row r="194" spans="2:65" s="1" customFormat="1" ht="38.25" customHeight="1">
      <c r="B194" s="160"/>
      <c r="C194" s="161" t="s">
        <v>11</v>
      </c>
      <c r="D194" s="161" t="s">
        <v>151</v>
      </c>
      <c r="E194" s="162" t="s">
        <v>288</v>
      </c>
      <c r="F194" s="163" t="s">
        <v>289</v>
      </c>
      <c r="G194" s="164" t="s">
        <v>268</v>
      </c>
      <c r="H194" s="165">
        <v>328.76900000000001</v>
      </c>
      <c r="I194" s="166"/>
      <c r="J194" s="166">
        <f>ROUND(I194*H194,2)</f>
        <v>0</v>
      </c>
      <c r="K194" s="163" t="s">
        <v>155</v>
      </c>
      <c r="L194" s="39"/>
      <c r="M194" s="167" t="s">
        <v>5</v>
      </c>
      <c r="N194" s="168" t="s">
        <v>44</v>
      </c>
      <c r="O194" s="169">
        <v>0.58599999999999997</v>
      </c>
      <c r="P194" s="169">
        <f>O194*H194</f>
        <v>192.65863399999998</v>
      </c>
      <c r="Q194" s="169">
        <v>0</v>
      </c>
      <c r="R194" s="169">
        <f>Q194*H194</f>
        <v>0</v>
      </c>
      <c r="S194" s="169">
        <v>0</v>
      </c>
      <c r="T194" s="170">
        <f>S194*H194</f>
        <v>0</v>
      </c>
      <c r="AR194" s="25" t="s">
        <v>156</v>
      </c>
      <c r="AT194" s="25" t="s">
        <v>151</v>
      </c>
      <c r="AU194" s="25" t="s">
        <v>82</v>
      </c>
      <c r="AY194" s="25" t="s">
        <v>149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25" t="s">
        <v>80</v>
      </c>
      <c r="BK194" s="171">
        <f>ROUND(I194*H194,2)</f>
        <v>0</v>
      </c>
      <c r="BL194" s="25" t="s">
        <v>156</v>
      </c>
      <c r="BM194" s="25" t="s">
        <v>1623</v>
      </c>
    </row>
    <row r="195" spans="2:65" s="13" customFormat="1">
      <c r="B195" s="182"/>
      <c r="D195" s="173" t="s">
        <v>173</v>
      </c>
      <c r="E195" s="183" t="s">
        <v>5</v>
      </c>
      <c r="F195" s="184" t="s">
        <v>187</v>
      </c>
      <c r="H195" s="183" t="s">
        <v>5</v>
      </c>
      <c r="L195" s="182"/>
      <c r="M195" s="185"/>
      <c r="N195" s="186"/>
      <c r="O195" s="186"/>
      <c r="P195" s="186"/>
      <c r="Q195" s="186"/>
      <c r="R195" s="186"/>
      <c r="S195" s="186"/>
      <c r="T195" s="187"/>
      <c r="AT195" s="183" t="s">
        <v>173</v>
      </c>
      <c r="AU195" s="183" t="s">
        <v>82</v>
      </c>
      <c r="AV195" s="13" t="s">
        <v>80</v>
      </c>
      <c r="AW195" s="13" t="s">
        <v>36</v>
      </c>
      <c r="AX195" s="13" t="s">
        <v>73</v>
      </c>
      <c r="AY195" s="183" t="s">
        <v>149</v>
      </c>
    </row>
    <row r="196" spans="2:65" s="13" customFormat="1">
      <c r="B196" s="182"/>
      <c r="D196" s="173" t="s">
        <v>173</v>
      </c>
      <c r="E196" s="183" t="s">
        <v>5</v>
      </c>
      <c r="F196" s="184" t="s">
        <v>291</v>
      </c>
      <c r="H196" s="183" t="s">
        <v>5</v>
      </c>
      <c r="L196" s="182"/>
      <c r="M196" s="185"/>
      <c r="N196" s="186"/>
      <c r="O196" s="186"/>
      <c r="P196" s="186"/>
      <c r="Q196" s="186"/>
      <c r="R196" s="186"/>
      <c r="S196" s="186"/>
      <c r="T196" s="187"/>
      <c r="AT196" s="183" t="s">
        <v>173</v>
      </c>
      <c r="AU196" s="183" t="s">
        <v>82</v>
      </c>
      <c r="AV196" s="13" t="s">
        <v>80</v>
      </c>
      <c r="AW196" s="13" t="s">
        <v>36</v>
      </c>
      <c r="AX196" s="13" t="s">
        <v>73</v>
      </c>
      <c r="AY196" s="183" t="s">
        <v>149</v>
      </c>
    </row>
    <row r="197" spans="2:65" s="13" customFormat="1">
      <c r="B197" s="182"/>
      <c r="D197" s="173" t="s">
        <v>173</v>
      </c>
      <c r="E197" s="183" t="s">
        <v>5</v>
      </c>
      <c r="F197" s="184" t="s">
        <v>281</v>
      </c>
      <c r="H197" s="183" t="s">
        <v>5</v>
      </c>
      <c r="L197" s="182"/>
      <c r="M197" s="185"/>
      <c r="N197" s="186"/>
      <c r="O197" s="186"/>
      <c r="P197" s="186"/>
      <c r="Q197" s="186"/>
      <c r="R197" s="186"/>
      <c r="S197" s="186"/>
      <c r="T197" s="187"/>
      <c r="AT197" s="183" t="s">
        <v>173</v>
      </c>
      <c r="AU197" s="183" t="s">
        <v>82</v>
      </c>
      <c r="AV197" s="13" t="s">
        <v>80</v>
      </c>
      <c r="AW197" s="13" t="s">
        <v>36</v>
      </c>
      <c r="AX197" s="13" t="s">
        <v>73</v>
      </c>
      <c r="AY197" s="183" t="s">
        <v>149</v>
      </c>
    </row>
    <row r="198" spans="2:65" s="13" customFormat="1">
      <c r="B198" s="182"/>
      <c r="D198" s="173" t="s">
        <v>173</v>
      </c>
      <c r="E198" s="183" t="s">
        <v>5</v>
      </c>
      <c r="F198" s="184" t="s">
        <v>200</v>
      </c>
      <c r="H198" s="183" t="s">
        <v>5</v>
      </c>
      <c r="L198" s="182"/>
      <c r="M198" s="185"/>
      <c r="N198" s="186"/>
      <c r="O198" s="186"/>
      <c r="P198" s="186"/>
      <c r="Q198" s="186"/>
      <c r="R198" s="186"/>
      <c r="S198" s="186"/>
      <c r="T198" s="187"/>
      <c r="AT198" s="183" t="s">
        <v>173</v>
      </c>
      <c r="AU198" s="183" t="s">
        <v>82</v>
      </c>
      <c r="AV198" s="13" t="s">
        <v>80</v>
      </c>
      <c r="AW198" s="13" t="s">
        <v>36</v>
      </c>
      <c r="AX198" s="13" t="s">
        <v>73</v>
      </c>
      <c r="AY198" s="183" t="s">
        <v>149</v>
      </c>
    </row>
    <row r="199" spans="2:65" s="12" customFormat="1">
      <c r="B199" s="172"/>
      <c r="D199" s="173" t="s">
        <v>173</v>
      </c>
      <c r="E199" s="174" t="s">
        <v>5</v>
      </c>
      <c r="F199" s="175" t="s">
        <v>1624</v>
      </c>
      <c r="H199" s="176">
        <v>286.38</v>
      </c>
      <c r="L199" s="172"/>
      <c r="M199" s="177"/>
      <c r="N199" s="178"/>
      <c r="O199" s="178"/>
      <c r="P199" s="178"/>
      <c r="Q199" s="178"/>
      <c r="R199" s="178"/>
      <c r="S199" s="178"/>
      <c r="T199" s="179"/>
      <c r="AT199" s="174" t="s">
        <v>173</v>
      </c>
      <c r="AU199" s="174" t="s">
        <v>82</v>
      </c>
      <c r="AV199" s="12" t="s">
        <v>82</v>
      </c>
      <c r="AW199" s="12" t="s">
        <v>36</v>
      </c>
      <c r="AX199" s="12" t="s">
        <v>73</v>
      </c>
      <c r="AY199" s="174" t="s">
        <v>149</v>
      </c>
    </row>
    <row r="200" spans="2:65" s="12" customFormat="1">
      <c r="B200" s="172"/>
      <c r="D200" s="173" t="s">
        <v>173</v>
      </c>
      <c r="E200" s="174" t="s">
        <v>5</v>
      </c>
      <c r="F200" s="175" t="s">
        <v>1625</v>
      </c>
      <c r="H200" s="176">
        <v>15.853</v>
      </c>
      <c r="L200" s="172"/>
      <c r="M200" s="177"/>
      <c r="N200" s="178"/>
      <c r="O200" s="178"/>
      <c r="P200" s="178"/>
      <c r="Q200" s="178"/>
      <c r="R200" s="178"/>
      <c r="S200" s="178"/>
      <c r="T200" s="179"/>
      <c r="AT200" s="174" t="s">
        <v>173</v>
      </c>
      <c r="AU200" s="174" t="s">
        <v>82</v>
      </c>
      <c r="AV200" s="12" t="s">
        <v>82</v>
      </c>
      <c r="AW200" s="12" t="s">
        <v>36</v>
      </c>
      <c r="AX200" s="12" t="s">
        <v>73</v>
      </c>
      <c r="AY200" s="174" t="s">
        <v>149</v>
      </c>
    </row>
    <row r="201" spans="2:65" s="15" customFormat="1">
      <c r="B201" s="195"/>
      <c r="D201" s="173" t="s">
        <v>173</v>
      </c>
      <c r="E201" s="196" t="s">
        <v>5</v>
      </c>
      <c r="F201" s="197" t="s">
        <v>284</v>
      </c>
      <c r="H201" s="198">
        <v>302.233</v>
      </c>
      <c r="L201" s="195"/>
      <c r="M201" s="199"/>
      <c r="N201" s="200"/>
      <c r="O201" s="200"/>
      <c r="P201" s="200"/>
      <c r="Q201" s="200"/>
      <c r="R201" s="200"/>
      <c r="S201" s="200"/>
      <c r="T201" s="201"/>
      <c r="AT201" s="196" t="s">
        <v>173</v>
      </c>
      <c r="AU201" s="196" t="s">
        <v>82</v>
      </c>
      <c r="AV201" s="15" t="s">
        <v>161</v>
      </c>
      <c r="AW201" s="15" t="s">
        <v>36</v>
      </c>
      <c r="AX201" s="15" t="s">
        <v>73</v>
      </c>
      <c r="AY201" s="196" t="s">
        <v>149</v>
      </c>
    </row>
    <row r="202" spans="2:65" s="13" customFormat="1">
      <c r="B202" s="182"/>
      <c r="D202" s="173" t="s">
        <v>173</v>
      </c>
      <c r="E202" s="183" t="s">
        <v>5</v>
      </c>
      <c r="F202" s="184" t="s">
        <v>192</v>
      </c>
      <c r="H202" s="183" t="s">
        <v>5</v>
      </c>
      <c r="L202" s="182"/>
      <c r="M202" s="185"/>
      <c r="N202" s="186"/>
      <c r="O202" s="186"/>
      <c r="P202" s="186"/>
      <c r="Q202" s="186"/>
      <c r="R202" s="186"/>
      <c r="S202" s="186"/>
      <c r="T202" s="187"/>
      <c r="AT202" s="183" t="s">
        <v>173</v>
      </c>
      <c r="AU202" s="183" t="s">
        <v>82</v>
      </c>
      <c r="AV202" s="13" t="s">
        <v>80</v>
      </c>
      <c r="AW202" s="13" t="s">
        <v>36</v>
      </c>
      <c r="AX202" s="13" t="s">
        <v>73</v>
      </c>
      <c r="AY202" s="183" t="s">
        <v>149</v>
      </c>
    </row>
    <row r="203" spans="2:65" s="12" customFormat="1">
      <c r="B203" s="172"/>
      <c r="D203" s="173" t="s">
        <v>173</v>
      </c>
      <c r="E203" s="174" t="s">
        <v>5</v>
      </c>
      <c r="F203" s="175" t="s">
        <v>1626</v>
      </c>
      <c r="H203" s="176">
        <v>24.556000000000001</v>
      </c>
      <c r="L203" s="172"/>
      <c r="M203" s="177"/>
      <c r="N203" s="178"/>
      <c r="O203" s="178"/>
      <c r="P203" s="178"/>
      <c r="Q203" s="178"/>
      <c r="R203" s="178"/>
      <c r="S203" s="178"/>
      <c r="T203" s="179"/>
      <c r="AT203" s="174" t="s">
        <v>173</v>
      </c>
      <c r="AU203" s="174" t="s">
        <v>82</v>
      </c>
      <c r="AV203" s="12" t="s">
        <v>82</v>
      </c>
      <c r="AW203" s="12" t="s">
        <v>36</v>
      </c>
      <c r="AX203" s="12" t="s">
        <v>73</v>
      </c>
      <c r="AY203" s="174" t="s">
        <v>149</v>
      </c>
    </row>
    <row r="204" spans="2:65" s="12" customFormat="1">
      <c r="B204" s="172"/>
      <c r="D204" s="173" t="s">
        <v>173</v>
      </c>
      <c r="E204" s="174" t="s">
        <v>5</v>
      </c>
      <c r="F204" s="175" t="s">
        <v>1627</v>
      </c>
      <c r="H204" s="176">
        <v>1.98</v>
      </c>
      <c r="L204" s="172"/>
      <c r="M204" s="177"/>
      <c r="N204" s="178"/>
      <c r="O204" s="178"/>
      <c r="P204" s="178"/>
      <c r="Q204" s="178"/>
      <c r="R204" s="178"/>
      <c r="S204" s="178"/>
      <c r="T204" s="179"/>
      <c r="AT204" s="174" t="s">
        <v>173</v>
      </c>
      <c r="AU204" s="174" t="s">
        <v>82</v>
      </c>
      <c r="AV204" s="12" t="s">
        <v>82</v>
      </c>
      <c r="AW204" s="12" t="s">
        <v>36</v>
      </c>
      <c r="AX204" s="12" t="s">
        <v>73</v>
      </c>
      <c r="AY204" s="174" t="s">
        <v>149</v>
      </c>
    </row>
    <row r="205" spans="2:65" s="15" customFormat="1">
      <c r="B205" s="195"/>
      <c r="D205" s="173" t="s">
        <v>173</v>
      </c>
      <c r="E205" s="196" t="s">
        <v>5</v>
      </c>
      <c r="F205" s="197" t="s">
        <v>284</v>
      </c>
      <c r="H205" s="198">
        <v>26.536000000000001</v>
      </c>
      <c r="L205" s="195"/>
      <c r="M205" s="199"/>
      <c r="N205" s="200"/>
      <c r="O205" s="200"/>
      <c r="P205" s="200"/>
      <c r="Q205" s="200"/>
      <c r="R205" s="200"/>
      <c r="S205" s="200"/>
      <c r="T205" s="201"/>
      <c r="AT205" s="196" t="s">
        <v>173</v>
      </c>
      <c r="AU205" s="196" t="s">
        <v>82</v>
      </c>
      <c r="AV205" s="15" t="s">
        <v>161</v>
      </c>
      <c r="AW205" s="15" t="s">
        <v>36</v>
      </c>
      <c r="AX205" s="15" t="s">
        <v>73</v>
      </c>
      <c r="AY205" s="196" t="s">
        <v>149</v>
      </c>
    </row>
    <row r="206" spans="2:65" s="14" customFormat="1">
      <c r="B206" s="188"/>
      <c r="D206" s="173" t="s">
        <v>173</v>
      </c>
      <c r="E206" s="189" t="s">
        <v>5</v>
      </c>
      <c r="F206" s="190" t="s">
        <v>194</v>
      </c>
      <c r="H206" s="191">
        <v>328.76900000000001</v>
      </c>
      <c r="L206" s="188"/>
      <c r="M206" s="192"/>
      <c r="N206" s="193"/>
      <c r="O206" s="193"/>
      <c r="P206" s="193"/>
      <c r="Q206" s="193"/>
      <c r="R206" s="193"/>
      <c r="S206" s="193"/>
      <c r="T206" s="194"/>
      <c r="AT206" s="189" t="s">
        <v>173</v>
      </c>
      <c r="AU206" s="189" t="s">
        <v>82</v>
      </c>
      <c r="AV206" s="14" t="s">
        <v>156</v>
      </c>
      <c r="AW206" s="14" t="s">
        <v>36</v>
      </c>
      <c r="AX206" s="14" t="s">
        <v>80</v>
      </c>
      <c r="AY206" s="189" t="s">
        <v>149</v>
      </c>
    </row>
    <row r="207" spans="2:65" s="1" customFormat="1" ht="38.25" customHeight="1">
      <c r="B207" s="160"/>
      <c r="C207" s="161" t="s">
        <v>247</v>
      </c>
      <c r="D207" s="161" t="s">
        <v>151</v>
      </c>
      <c r="E207" s="162" t="s">
        <v>297</v>
      </c>
      <c r="F207" s="163" t="s">
        <v>298</v>
      </c>
      <c r="G207" s="164" t="s">
        <v>268</v>
      </c>
      <c r="H207" s="165">
        <v>98.631</v>
      </c>
      <c r="I207" s="166"/>
      <c r="J207" s="166">
        <f>ROUND(I207*H207,2)</f>
        <v>0</v>
      </c>
      <c r="K207" s="163" t="s">
        <v>155</v>
      </c>
      <c r="L207" s="39"/>
      <c r="M207" s="167" t="s">
        <v>5</v>
      </c>
      <c r="N207" s="168" t="s">
        <v>44</v>
      </c>
      <c r="O207" s="169">
        <v>0.1</v>
      </c>
      <c r="P207" s="169">
        <f>O207*H207</f>
        <v>9.8631000000000011</v>
      </c>
      <c r="Q207" s="169">
        <v>0</v>
      </c>
      <c r="R207" s="169">
        <f>Q207*H207</f>
        <v>0</v>
      </c>
      <c r="S207" s="169">
        <v>0</v>
      </c>
      <c r="T207" s="170">
        <f>S207*H207</f>
        <v>0</v>
      </c>
      <c r="AR207" s="25" t="s">
        <v>156</v>
      </c>
      <c r="AT207" s="25" t="s">
        <v>151</v>
      </c>
      <c r="AU207" s="25" t="s">
        <v>82</v>
      </c>
      <c r="AY207" s="25" t="s">
        <v>149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25" t="s">
        <v>80</v>
      </c>
      <c r="BK207" s="171">
        <f>ROUND(I207*H207,2)</f>
        <v>0</v>
      </c>
      <c r="BL207" s="25" t="s">
        <v>156</v>
      </c>
      <c r="BM207" s="25" t="s">
        <v>1628</v>
      </c>
    </row>
    <row r="208" spans="2:65" s="1" customFormat="1" ht="27">
      <c r="B208" s="39"/>
      <c r="D208" s="173" t="s">
        <v>179</v>
      </c>
      <c r="F208" s="180" t="s">
        <v>300</v>
      </c>
      <c r="L208" s="39"/>
      <c r="M208" s="181"/>
      <c r="N208" s="40"/>
      <c r="O208" s="40"/>
      <c r="P208" s="40"/>
      <c r="Q208" s="40"/>
      <c r="R208" s="40"/>
      <c r="S208" s="40"/>
      <c r="T208" s="68"/>
      <c r="AT208" s="25" t="s">
        <v>179</v>
      </c>
      <c r="AU208" s="25" t="s">
        <v>82</v>
      </c>
    </row>
    <row r="209" spans="2:65" s="12" customFormat="1">
      <c r="B209" s="172"/>
      <c r="D209" s="173" t="s">
        <v>173</v>
      </c>
      <c r="F209" s="175" t="s">
        <v>1629</v>
      </c>
      <c r="H209" s="176">
        <v>98.631</v>
      </c>
      <c r="L209" s="172"/>
      <c r="M209" s="177"/>
      <c r="N209" s="178"/>
      <c r="O209" s="178"/>
      <c r="P209" s="178"/>
      <c r="Q209" s="178"/>
      <c r="R209" s="178"/>
      <c r="S209" s="178"/>
      <c r="T209" s="179"/>
      <c r="AT209" s="174" t="s">
        <v>173</v>
      </c>
      <c r="AU209" s="174" t="s">
        <v>82</v>
      </c>
      <c r="AV209" s="12" t="s">
        <v>82</v>
      </c>
      <c r="AW209" s="12" t="s">
        <v>6</v>
      </c>
      <c r="AX209" s="12" t="s">
        <v>80</v>
      </c>
      <c r="AY209" s="174" t="s">
        <v>149</v>
      </c>
    </row>
    <row r="210" spans="2:65" s="1" customFormat="1" ht="38.25" customHeight="1">
      <c r="B210" s="160"/>
      <c r="C210" s="161" t="s">
        <v>252</v>
      </c>
      <c r="D210" s="161" t="s">
        <v>151</v>
      </c>
      <c r="E210" s="162" t="s">
        <v>303</v>
      </c>
      <c r="F210" s="163" t="s">
        <v>304</v>
      </c>
      <c r="G210" s="164" t="s">
        <v>268</v>
      </c>
      <c r="H210" s="165">
        <v>246.577</v>
      </c>
      <c r="I210" s="166"/>
      <c r="J210" s="166">
        <f>ROUND(I210*H210,2)</f>
        <v>0</v>
      </c>
      <c r="K210" s="163" t="s">
        <v>155</v>
      </c>
      <c r="L210" s="39"/>
      <c r="M210" s="167" t="s">
        <v>5</v>
      </c>
      <c r="N210" s="168" t="s">
        <v>44</v>
      </c>
      <c r="O210" s="169">
        <v>0.75</v>
      </c>
      <c r="P210" s="169">
        <f>O210*H210</f>
        <v>184.93275</v>
      </c>
      <c r="Q210" s="169">
        <v>0</v>
      </c>
      <c r="R210" s="169">
        <f>Q210*H210</f>
        <v>0</v>
      </c>
      <c r="S210" s="169">
        <v>0</v>
      </c>
      <c r="T210" s="170">
        <f>S210*H210</f>
        <v>0</v>
      </c>
      <c r="AR210" s="25" t="s">
        <v>156</v>
      </c>
      <c r="AT210" s="25" t="s">
        <v>151</v>
      </c>
      <c r="AU210" s="25" t="s">
        <v>82</v>
      </c>
      <c r="AY210" s="25" t="s">
        <v>149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25" t="s">
        <v>80</v>
      </c>
      <c r="BK210" s="171">
        <f>ROUND(I210*H210,2)</f>
        <v>0</v>
      </c>
      <c r="BL210" s="25" t="s">
        <v>156</v>
      </c>
      <c r="BM210" s="25" t="s">
        <v>1630</v>
      </c>
    </row>
    <row r="211" spans="2:65" s="13" customFormat="1">
      <c r="B211" s="182"/>
      <c r="D211" s="173" t="s">
        <v>173</v>
      </c>
      <c r="E211" s="183" t="s">
        <v>5</v>
      </c>
      <c r="F211" s="184" t="s">
        <v>187</v>
      </c>
      <c r="H211" s="183" t="s">
        <v>5</v>
      </c>
      <c r="L211" s="182"/>
      <c r="M211" s="185"/>
      <c r="N211" s="186"/>
      <c r="O211" s="186"/>
      <c r="P211" s="186"/>
      <c r="Q211" s="186"/>
      <c r="R211" s="186"/>
      <c r="S211" s="186"/>
      <c r="T211" s="187"/>
      <c r="AT211" s="183" t="s">
        <v>173</v>
      </c>
      <c r="AU211" s="183" t="s">
        <v>82</v>
      </c>
      <c r="AV211" s="13" t="s">
        <v>80</v>
      </c>
      <c r="AW211" s="13" t="s">
        <v>36</v>
      </c>
      <c r="AX211" s="13" t="s">
        <v>73</v>
      </c>
      <c r="AY211" s="183" t="s">
        <v>149</v>
      </c>
    </row>
    <row r="212" spans="2:65" s="13" customFormat="1">
      <c r="B212" s="182"/>
      <c r="D212" s="173" t="s">
        <v>173</v>
      </c>
      <c r="E212" s="183" t="s">
        <v>5</v>
      </c>
      <c r="F212" s="184" t="s">
        <v>306</v>
      </c>
      <c r="H212" s="183" t="s">
        <v>5</v>
      </c>
      <c r="L212" s="182"/>
      <c r="M212" s="185"/>
      <c r="N212" s="186"/>
      <c r="O212" s="186"/>
      <c r="P212" s="186"/>
      <c r="Q212" s="186"/>
      <c r="R212" s="186"/>
      <c r="S212" s="186"/>
      <c r="T212" s="187"/>
      <c r="AT212" s="183" t="s">
        <v>173</v>
      </c>
      <c r="AU212" s="183" t="s">
        <v>82</v>
      </c>
      <c r="AV212" s="13" t="s">
        <v>80</v>
      </c>
      <c r="AW212" s="13" t="s">
        <v>36</v>
      </c>
      <c r="AX212" s="13" t="s">
        <v>73</v>
      </c>
      <c r="AY212" s="183" t="s">
        <v>149</v>
      </c>
    </row>
    <row r="213" spans="2:65" s="13" customFormat="1">
      <c r="B213" s="182"/>
      <c r="D213" s="173" t="s">
        <v>173</v>
      </c>
      <c r="E213" s="183" t="s">
        <v>5</v>
      </c>
      <c r="F213" s="184" t="s">
        <v>281</v>
      </c>
      <c r="H213" s="183" t="s">
        <v>5</v>
      </c>
      <c r="L213" s="182"/>
      <c r="M213" s="185"/>
      <c r="N213" s="186"/>
      <c r="O213" s="186"/>
      <c r="P213" s="186"/>
      <c r="Q213" s="186"/>
      <c r="R213" s="186"/>
      <c r="S213" s="186"/>
      <c r="T213" s="187"/>
      <c r="AT213" s="183" t="s">
        <v>173</v>
      </c>
      <c r="AU213" s="183" t="s">
        <v>82</v>
      </c>
      <c r="AV213" s="13" t="s">
        <v>80</v>
      </c>
      <c r="AW213" s="13" t="s">
        <v>36</v>
      </c>
      <c r="AX213" s="13" t="s">
        <v>73</v>
      </c>
      <c r="AY213" s="183" t="s">
        <v>149</v>
      </c>
    </row>
    <row r="214" spans="2:65" s="13" customFormat="1">
      <c r="B214" s="182"/>
      <c r="D214" s="173" t="s">
        <v>173</v>
      </c>
      <c r="E214" s="183" t="s">
        <v>5</v>
      </c>
      <c r="F214" s="184" t="s">
        <v>200</v>
      </c>
      <c r="H214" s="183" t="s">
        <v>5</v>
      </c>
      <c r="L214" s="182"/>
      <c r="M214" s="185"/>
      <c r="N214" s="186"/>
      <c r="O214" s="186"/>
      <c r="P214" s="186"/>
      <c r="Q214" s="186"/>
      <c r="R214" s="186"/>
      <c r="S214" s="186"/>
      <c r="T214" s="187"/>
      <c r="AT214" s="183" t="s">
        <v>173</v>
      </c>
      <c r="AU214" s="183" t="s">
        <v>82</v>
      </c>
      <c r="AV214" s="13" t="s">
        <v>80</v>
      </c>
      <c r="AW214" s="13" t="s">
        <v>36</v>
      </c>
      <c r="AX214" s="13" t="s">
        <v>73</v>
      </c>
      <c r="AY214" s="183" t="s">
        <v>149</v>
      </c>
    </row>
    <row r="215" spans="2:65" s="12" customFormat="1">
      <c r="B215" s="172"/>
      <c r="D215" s="173" t="s">
        <v>173</v>
      </c>
      <c r="E215" s="174" t="s">
        <v>5</v>
      </c>
      <c r="F215" s="175" t="s">
        <v>1631</v>
      </c>
      <c r="H215" s="176">
        <v>214.785</v>
      </c>
      <c r="L215" s="172"/>
      <c r="M215" s="177"/>
      <c r="N215" s="178"/>
      <c r="O215" s="178"/>
      <c r="P215" s="178"/>
      <c r="Q215" s="178"/>
      <c r="R215" s="178"/>
      <c r="S215" s="178"/>
      <c r="T215" s="179"/>
      <c r="AT215" s="174" t="s">
        <v>173</v>
      </c>
      <c r="AU215" s="174" t="s">
        <v>82</v>
      </c>
      <c r="AV215" s="12" t="s">
        <v>82</v>
      </c>
      <c r="AW215" s="12" t="s">
        <v>36</v>
      </c>
      <c r="AX215" s="12" t="s">
        <v>73</v>
      </c>
      <c r="AY215" s="174" t="s">
        <v>149</v>
      </c>
    </row>
    <row r="216" spans="2:65" s="12" customFormat="1">
      <c r="B216" s="172"/>
      <c r="D216" s="173" t="s">
        <v>173</v>
      </c>
      <c r="E216" s="174" t="s">
        <v>5</v>
      </c>
      <c r="F216" s="175" t="s">
        <v>1632</v>
      </c>
      <c r="H216" s="176">
        <v>11.89</v>
      </c>
      <c r="L216" s="172"/>
      <c r="M216" s="177"/>
      <c r="N216" s="178"/>
      <c r="O216" s="178"/>
      <c r="P216" s="178"/>
      <c r="Q216" s="178"/>
      <c r="R216" s="178"/>
      <c r="S216" s="178"/>
      <c r="T216" s="179"/>
      <c r="AT216" s="174" t="s">
        <v>173</v>
      </c>
      <c r="AU216" s="174" t="s">
        <v>82</v>
      </c>
      <c r="AV216" s="12" t="s">
        <v>82</v>
      </c>
      <c r="AW216" s="12" t="s">
        <v>36</v>
      </c>
      <c r="AX216" s="12" t="s">
        <v>73</v>
      </c>
      <c r="AY216" s="174" t="s">
        <v>149</v>
      </c>
    </row>
    <row r="217" spans="2:65" s="15" customFormat="1">
      <c r="B217" s="195"/>
      <c r="D217" s="173" t="s">
        <v>173</v>
      </c>
      <c r="E217" s="196" t="s">
        <v>5</v>
      </c>
      <c r="F217" s="197" t="s">
        <v>284</v>
      </c>
      <c r="H217" s="198">
        <v>226.67500000000001</v>
      </c>
      <c r="L217" s="195"/>
      <c r="M217" s="199"/>
      <c r="N217" s="200"/>
      <c r="O217" s="200"/>
      <c r="P217" s="200"/>
      <c r="Q217" s="200"/>
      <c r="R217" s="200"/>
      <c r="S217" s="200"/>
      <c r="T217" s="201"/>
      <c r="AT217" s="196" t="s">
        <v>173</v>
      </c>
      <c r="AU217" s="196" t="s">
        <v>82</v>
      </c>
      <c r="AV217" s="15" t="s">
        <v>161</v>
      </c>
      <c r="AW217" s="15" t="s">
        <v>36</v>
      </c>
      <c r="AX217" s="15" t="s">
        <v>73</v>
      </c>
      <c r="AY217" s="196" t="s">
        <v>149</v>
      </c>
    </row>
    <row r="218" spans="2:65" s="13" customFormat="1">
      <c r="B218" s="182"/>
      <c r="D218" s="173" t="s">
        <v>173</v>
      </c>
      <c r="E218" s="183" t="s">
        <v>5</v>
      </c>
      <c r="F218" s="184" t="s">
        <v>192</v>
      </c>
      <c r="H218" s="183" t="s">
        <v>5</v>
      </c>
      <c r="L218" s="182"/>
      <c r="M218" s="185"/>
      <c r="N218" s="186"/>
      <c r="O218" s="186"/>
      <c r="P218" s="186"/>
      <c r="Q218" s="186"/>
      <c r="R218" s="186"/>
      <c r="S218" s="186"/>
      <c r="T218" s="187"/>
      <c r="AT218" s="183" t="s">
        <v>173</v>
      </c>
      <c r="AU218" s="183" t="s">
        <v>82</v>
      </c>
      <c r="AV218" s="13" t="s">
        <v>80</v>
      </c>
      <c r="AW218" s="13" t="s">
        <v>36</v>
      </c>
      <c r="AX218" s="13" t="s">
        <v>73</v>
      </c>
      <c r="AY218" s="183" t="s">
        <v>149</v>
      </c>
    </row>
    <row r="219" spans="2:65" s="12" customFormat="1">
      <c r="B219" s="172"/>
      <c r="D219" s="173" t="s">
        <v>173</v>
      </c>
      <c r="E219" s="174" t="s">
        <v>5</v>
      </c>
      <c r="F219" s="175" t="s">
        <v>1633</v>
      </c>
      <c r="H219" s="176">
        <v>18.417000000000002</v>
      </c>
      <c r="L219" s="172"/>
      <c r="M219" s="177"/>
      <c r="N219" s="178"/>
      <c r="O219" s="178"/>
      <c r="P219" s="178"/>
      <c r="Q219" s="178"/>
      <c r="R219" s="178"/>
      <c r="S219" s="178"/>
      <c r="T219" s="179"/>
      <c r="AT219" s="174" t="s">
        <v>173</v>
      </c>
      <c r="AU219" s="174" t="s">
        <v>82</v>
      </c>
      <c r="AV219" s="12" t="s">
        <v>82</v>
      </c>
      <c r="AW219" s="12" t="s">
        <v>36</v>
      </c>
      <c r="AX219" s="12" t="s">
        <v>73</v>
      </c>
      <c r="AY219" s="174" t="s">
        <v>149</v>
      </c>
    </row>
    <row r="220" spans="2:65" s="12" customFormat="1">
      <c r="B220" s="172"/>
      <c r="D220" s="173" t="s">
        <v>173</v>
      </c>
      <c r="E220" s="174" t="s">
        <v>5</v>
      </c>
      <c r="F220" s="175" t="s">
        <v>1634</v>
      </c>
      <c r="H220" s="176">
        <v>1.4850000000000001</v>
      </c>
      <c r="L220" s="172"/>
      <c r="M220" s="177"/>
      <c r="N220" s="178"/>
      <c r="O220" s="178"/>
      <c r="P220" s="178"/>
      <c r="Q220" s="178"/>
      <c r="R220" s="178"/>
      <c r="S220" s="178"/>
      <c r="T220" s="179"/>
      <c r="AT220" s="174" t="s">
        <v>173</v>
      </c>
      <c r="AU220" s="174" t="s">
        <v>82</v>
      </c>
      <c r="AV220" s="12" t="s">
        <v>82</v>
      </c>
      <c r="AW220" s="12" t="s">
        <v>36</v>
      </c>
      <c r="AX220" s="12" t="s">
        <v>73</v>
      </c>
      <c r="AY220" s="174" t="s">
        <v>149</v>
      </c>
    </row>
    <row r="221" spans="2:65" s="15" customFormat="1">
      <c r="B221" s="195"/>
      <c r="D221" s="173" t="s">
        <v>173</v>
      </c>
      <c r="E221" s="196" t="s">
        <v>5</v>
      </c>
      <c r="F221" s="197" t="s">
        <v>284</v>
      </c>
      <c r="H221" s="198">
        <v>19.902000000000001</v>
      </c>
      <c r="L221" s="195"/>
      <c r="M221" s="199"/>
      <c r="N221" s="200"/>
      <c r="O221" s="200"/>
      <c r="P221" s="200"/>
      <c r="Q221" s="200"/>
      <c r="R221" s="200"/>
      <c r="S221" s="200"/>
      <c r="T221" s="201"/>
      <c r="AT221" s="196" t="s">
        <v>173</v>
      </c>
      <c r="AU221" s="196" t="s">
        <v>82</v>
      </c>
      <c r="AV221" s="15" t="s">
        <v>161</v>
      </c>
      <c r="AW221" s="15" t="s">
        <v>36</v>
      </c>
      <c r="AX221" s="15" t="s">
        <v>73</v>
      </c>
      <c r="AY221" s="196" t="s">
        <v>149</v>
      </c>
    </row>
    <row r="222" spans="2:65" s="14" customFormat="1">
      <c r="B222" s="188"/>
      <c r="D222" s="173" t="s">
        <v>173</v>
      </c>
      <c r="E222" s="189" t="s">
        <v>5</v>
      </c>
      <c r="F222" s="190" t="s">
        <v>194</v>
      </c>
      <c r="H222" s="191">
        <v>246.577</v>
      </c>
      <c r="L222" s="188"/>
      <c r="M222" s="192"/>
      <c r="N222" s="193"/>
      <c r="O222" s="193"/>
      <c r="P222" s="193"/>
      <c r="Q222" s="193"/>
      <c r="R222" s="193"/>
      <c r="S222" s="193"/>
      <c r="T222" s="194"/>
      <c r="AT222" s="189" t="s">
        <v>173</v>
      </c>
      <c r="AU222" s="189" t="s">
        <v>82</v>
      </c>
      <c r="AV222" s="14" t="s">
        <v>156</v>
      </c>
      <c r="AW222" s="14" t="s">
        <v>36</v>
      </c>
      <c r="AX222" s="14" t="s">
        <v>80</v>
      </c>
      <c r="AY222" s="189" t="s">
        <v>149</v>
      </c>
    </row>
    <row r="223" spans="2:65" s="1" customFormat="1" ht="38.25" customHeight="1">
      <c r="B223" s="160"/>
      <c r="C223" s="161" t="s">
        <v>258</v>
      </c>
      <c r="D223" s="161" t="s">
        <v>151</v>
      </c>
      <c r="E223" s="162" t="s">
        <v>312</v>
      </c>
      <c r="F223" s="163" t="s">
        <v>313</v>
      </c>
      <c r="G223" s="164" t="s">
        <v>268</v>
      </c>
      <c r="H223" s="165">
        <v>73.972999999999999</v>
      </c>
      <c r="I223" s="166"/>
      <c r="J223" s="166">
        <f>ROUND(I223*H223,2)</f>
        <v>0</v>
      </c>
      <c r="K223" s="163" t="s">
        <v>155</v>
      </c>
      <c r="L223" s="39"/>
      <c r="M223" s="167" t="s">
        <v>5</v>
      </c>
      <c r="N223" s="168" t="s">
        <v>44</v>
      </c>
      <c r="O223" s="169">
        <v>0.19800000000000001</v>
      </c>
      <c r="P223" s="169">
        <f>O223*H223</f>
        <v>14.646654</v>
      </c>
      <c r="Q223" s="169">
        <v>0</v>
      </c>
      <c r="R223" s="169">
        <f>Q223*H223</f>
        <v>0</v>
      </c>
      <c r="S223" s="169">
        <v>0</v>
      </c>
      <c r="T223" s="170">
        <f>S223*H223</f>
        <v>0</v>
      </c>
      <c r="AR223" s="25" t="s">
        <v>156</v>
      </c>
      <c r="AT223" s="25" t="s">
        <v>151</v>
      </c>
      <c r="AU223" s="25" t="s">
        <v>82</v>
      </c>
      <c r="AY223" s="25" t="s">
        <v>149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25" t="s">
        <v>80</v>
      </c>
      <c r="BK223" s="171">
        <f>ROUND(I223*H223,2)</f>
        <v>0</v>
      </c>
      <c r="BL223" s="25" t="s">
        <v>156</v>
      </c>
      <c r="BM223" s="25" t="s">
        <v>1635</v>
      </c>
    </row>
    <row r="224" spans="2:65" s="1" customFormat="1" ht="27">
      <c r="B224" s="39"/>
      <c r="D224" s="173" t="s">
        <v>179</v>
      </c>
      <c r="F224" s="180" t="s">
        <v>300</v>
      </c>
      <c r="L224" s="39"/>
      <c r="M224" s="181"/>
      <c r="N224" s="40"/>
      <c r="O224" s="40"/>
      <c r="P224" s="40"/>
      <c r="Q224" s="40"/>
      <c r="R224" s="40"/>
      <c r="S224" s="40"/>
      <c r="T224" s="68"/>
      <c r="AT224" s="25" t="s">
        <v>179</v>
      </c>
      <c r="AU224" s="25" t="s">
        <v>82</v>
      </c>
    </row>
    <row r="225" spans="2:65" s="12" customFormat="1">
      <c r="B225" s="172"/>
      <c r="D225" s="173" t="s">
        <v>173</v>
      </c>
      <c r="F225" s="175" t="s">
        <v>1636</v>
      </c>
      <c r="H225" s="176">
        <v>73.972999999999999</v>
      </c>
      <c r="L225" s="172"/>
      <c r="M225" s="177"/>
      <c r="N225" s="178"/>
      <c r="O225" s="178"/>
      <c r="P225" s="178"/>
      <c r="Q225" s="178"/>
      <c r="R225" s="178"/>
      <c r="S225" s="178"/>
      <c r="T225" s="179"/>
      <c r="AT225" s="174" t="s">
        <v>173</v>
      </c>
      <c r="AU225" s="174" t="s">
        <v>82</v>
      </c>
      <c r="AV225" s="12" t="s">
        <v>82</v>
      </c>
      <c r="AW225" s="12" t="s">
        <v>6</v>
      </c>
      <c r="AX225" s="12" t="s">
        <v>80</v>
      </c>
      <c r="AY225" s="174" t="s">
        <v>149</v>
      </c>
    </row>
    <row r="226" spans="2:65" s="1" customFormat="1" ht="38.25" customHeight="1">
      <c r="B226" s="160"/>
      <c r="C226" s="161" t="s">
        <v>265</v>
      </c>
      <c r="D226" s="161" t="s">
        <v>151</v>
      </c>
      <c r="E226" s="162" t="s">
        <v>317</v>
      </c>
      <c r="F226" s="163" t="s">
        <v>318</v>
      </c>
      <c r="G226" s="164" t="s">
        <v>268</v>
      </c>
      <c r="H226" s="165">
        <v>82.191999999999993</v>
      </c>
      <c r="I226" s="166"/>
      <c r="J226" s="166">
        <f>ROUND(I226*H226,2)</f>
        <v>0</v>
      </c>
      <c r="K226" s="163" t="s">
        <v>155</v>
      </c>
      <c r="L226" s="39"/>
      <c r="M226" s="167" t="s">
        <v>5</v>
      </c>
      <c r="N226" s="168" t="s">
        <v>44</v>
      </c>
      <c r="O226" s="169">
        <v>2.379</v>
      </c>
      <c r="P226" s="169">
        <f>O226*H226</f>
        <v>195.53476799999999</v>
      </c>
      <c r="Q226" s="169">
        <v>1.0460000000000001E-2</v>
      </c>
      <c r="R226" s="169">
        <f>Q226*H226</f>
        <v>0.85972831999999999</v>
      </c>
      <c r="S226" s="169">
        <v>0</v>
      </c>
      <c r="T226" s="170">
        <f>S226*H226</f>
        <v>0</v>
      </c>
      <c r="AR226" s="25" t="s">
        <v>156</v>
      </c>
      <c r="AT226" s="25" t="s">
        <v>151</v>
      </c>
      <c r="AU226" s="25" t="s">
        <v>82</v>
      </c>
      <c r="AY226" s="25" t="s">
        <v>149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25" t="s">
        <v>80</v>
      </c>
      <c r="BK226" s="171">
        <f>ROUND(I226*H226,2)</f>
        <v>0</v>
      </c>
      <c r="BL226" s="25" t="s">
        <v>156</v>
      </c>
      <c r="BM226" s="25" t="s">
        <v>1637</v>
      </c>
    </row>
    <row r="227" spans="2:65" s="13" customFormat="1">
      <c r="B227" s="182"/>
      <c r="D227" s="173" t="s">
        <v>173</v>
      </c>
      <c r="E227" s="183" t="s">
        <v>5</v>
      </c>
      <c r="F227" s="184" t="s">
        <v>187</v>
      </c>
      <c r="H227" s="183" t="s">
        <v>5</v>
      </c>
      <c r="L227" s="182"/>
      <c r="M227" s="185"/>
      <c r="N227" s="186"/>
      <c r="O227" s="186"/>
      <c r="P227" s="186"/>
      <c r="Q227" s="186"/>
      <c r="R227" s="186"/>
      <c r="S227" s="186"/>
      <c r="T227" s="187"/>
      <c r="AT227" s="183" t="s">
        <v>173</v>
      </c>
      <c r="AU227" s="183" t="s">
        <v>82</v>
      </c>
      <c r="AV227" s="13" t="s">
        <v>80</v>
      </c>
      <c r="AW227" s="13" t="s">
        <v>36</v>
      </c>
      <c r="AX227" s="13" t="s">
        <v>73</v>
      </c>
      <c r="AY227" s="183" t="s">
        <v>149</v>
      </c>
    </row>
    <row r="228" spans="2:65" s="13" customFormat="1">
      <c r="B228" s="182"/>
      <c r="D228" s="173" t="s">
        <v>173</v>
      </c>
      <c r="E228" s="183" t="s">
        <v>5</v>
      </c>
      <c r="F228" s="184" t="s">
        <v>320</v>
      </c>
      <c r="H228" s="183" t="s">
        <v>5</v>
      </c>
      <c r="L228" s="182"/>
      <c r="M228" s="185"/>
      <c r="N228" s="186"/>
      <c r="O228" s="186"/>
      <c r="P228" s="186"/>
      <c r="Q228" s="186"/>
      <c r="R228" s="186"/>
      <c r="S228" s="186"/>
      <c r="T228" s="187"/>
      <c r="AT228" s="183" t="s">
        <v>173</v>
      </c>
      <c r="AU228" s="183" t="s">
        <v>82</v>
      </c>
      <c r="AV228" s="13" t="s">
        <v>80</v>
      </c>
      <c r="AW228" s="13" t="s">
        <v>36</v>
      </c>
      <c r="AX228" s="13" t="s">
        <v>73</v>
      </c>
      <c r="AY228" s="183" t="s">
        <v>149</v>
      </c>
    </row>
    <row r="229" spans="2:65" s="13" customFormat="1">
      <c r="B229" s="182"/>
      <c r="D229" s="173" t="s">
        <v>173</v>
      </c>
      <c r="E229" s="183" t="s">
        <v>5</v>
      </c>
      <c r="F229" s="184" t="s">
        <v>281</v>
      </c>
      <c r="H229" s="183" t="s">
        <v>5</v>
      </c>
      <c r="L229" s="182"/>
      <c r="M229" s="185"/>
      <c r="N229" s="186"/>
      <c r="O229" s="186"/>
      <c r="P229" s="186"/>
      <c r="Q229" s="186"/>
      <c r="R229" s="186"/>
      <c r="S229" s="186"/>
      <c r="T229" s="187"/>
      <c r="AT229" s="183" t="s">
        <v>173</v>
      </c>
      <c r="AU229" s="183" t="s">
        <v>82</v>
      </c>
      <c r="AV229" s="13" t="s">
        <v>80</v>
      </c>
      <c r="AW229" s="13" t="s">
        <v>36</v>
      </c>
      <c r="AX229" s="13" t="s">
        <v>73</v>
      </c>
      <c r="AY229" s="183" t="s">
        <v>149</v>
      </c>
    </row>
    <row r="230" spans="2:65" s="13" customFormat="1">
      <c r="B230" s="182"/>
      <c r="D230" s="173" t="s">
        <v>173</v>
      </c>
      <c r="E230" s="183" t="s">
        <v>5</v>
      </c>
      <c r="F230" s="184" t="s">
        <v>200</v>
      </c>
      <c r="H230" s="183" t="s">
        <v>5</v>
      </c>
      <c r="L230" s="182"/>
      <c r="M230" s="185"/>
      <c r="N230" s="186"/>
      <c r="O230" s="186"/>
      <c r="P230" s="186"/>
      <c r="Q230" s="186"/>
      <c r="R230" s="186"/>
      <c r="S230" s="186"/>
      <c r="T230" s="187"/>
      <c r="AT230" s="183" t="s">
        <v>173</v>
      </c>
      <c r="AU230" s="183" t="s">
        <v>82</v>
      </c>
      <c r="AV230" s="13" t="s">
        <v>80</v>
      </c>
      <c r="AW230" s="13" t="s">
        <v>36</v>
      </c>
      <c r="AX230" s="13" t="s">
        <v>73</v>
      </c>
      <c r="AY230" s="183" t="s">
        <v>149</v>
      </c>
    </row>
    <row r="231" spans="2:65" s="12" customFormat="1">
      <c r="B231" s="172"/>
      <c r="D231" s="173" t="s">
        <v>173</v>
      </c>
      <c r="E231" s="174" t="s">
        <v>5</v>
      </c>
      <c r="F231" s="175" t="s">
        <v>1638</v>
      </c>
      <c r="H231" s="176">
        <v>71.594999999999999</v>
      </c>
      <c r="L231" s="172"/>
      <c r="M231" s="177"/>
      <c r="N231" s="178"/>
      <c r="O231" s="178"/>
      <c r="P231" s="178"/>
      <c r="Q231" s="178"/>
      <c r="R231" s="178"/>
      <c r="S231" s="178"/>
      <c r="T231" s="179"/>
      <c r="AT231" s="174" t="s">
        <v>173</v>
      </c>
      <c r="AU231" s="174" t="s">
        <v>82</v>
      </c>
      <c r="AV231" s="12" t="s">
        <v>82</v>
      </c>
      <c r="AW231" s="12" t="s">
        <v>36</v>
      </c>
      <c r="AX231" s="12" t="s">
        <v>73</v>
      </c>
      <c r="AY231" s="174" t="s">
        <v>149</v>
      </c>
    </row>
    <row r="232" spans="2:65" s="12" customFormat="1">
      <c r="B232" s="172"/>
      <c r="D232" s="173" t="s">
        <v>173</v>
      </c>
      <c r="E232" s="174" t="s">
        <v>5</v>
      </c>
      <c r="F232" s="175" t="s">
        <v>1639</v>
      </c>
      <c r="H232" s="176">
        <v>3.9630000000000001</v>
      </c>
      <c r="L232" s="172"/>
      <c r="M232" s="177"/>
      <c r="N232" s="178"/>
      <c r="O232" s="178"/>
      <c r="P232" s="178"/>
      <c r="Q232" s="178"/>
      <c r="R232" s="178"/>
      <c r="S232" s="178"/>
      <c r="T232" s="179"/>
      <c r="AT232" s="174" t="s">
        <v>173</v>
      </c>
      <c r="AU232" s="174" t="s">
        <v>82</v>
      </c>
      <c r="AV232" s="12" t="s">
        <v>82</v>
      </c>
      <c r="AW232" s="12" t="s">
        <v>36</v>
      </c>
      <c r="AX232" s="12" t="s">
        <v>73</v>
      </c>
      <c r="AY232" s="174" t="s">
        <v>149</v>
      </c>
    </row>
    <row r="233" spans="2:65" s="15" customFormat="1">
      <c r="B233" s="195"/>
      <c r="D233" s="173" t="s">
        <v>173</v>
      </c>
      <c r="E233" s="196" t="s">
        <v>5</v>
      </c>
      <c r="F233" s="197" t="s">
        <v>284</v>
      </c>
      <c r="H233" s="198">
        <v>75.558000000000007</v>
      </c>
      <c r="L233" s="195"/>
      <c r="M233" s="199"/>
      <c r="N233" s="200"/>
      <c r="O233" s="200"/>
      <c r="P233" s="200"/>
      <c r="Q233" s="200"/>
      <c r="R233" s="200"/>
      <c r="S233" s="200"/>
      <c r="T233" s="201"/>
      <c r="AT233" s="196" t="s">
        <v>173</v>
      </c>
      <c r="AU233" s="196" t="s">
        <v>82</v>
      </c>
      <c r="AV233" s="15" t="s">
        <v>161</v>
      </c>
      <c r="AW233" s="15" t="s">
        <v>36</v>
      </c>
      <c r="AX233" s="15" t="s">
        <v>73</v>
      </c>
      <c r="AY233" s="196" t="s">
        <v>149</v>
      </c>
    </row>
    <row r="234" spans="2:65" s="13" customFormat="1">
      <c r="B234" s="182"/>
      <c r="D234" s="173" t="s">
        <v>173</v>
      </c>
      <c r="E234" s="183" t="s">
        <v>5</v>
      </c>
      <c r="F234" s="184" t="s">
        <v>192</v>
      </c>
      <c r="H234" s="183" t="s">
        <v>5</v>
      </c>
      <c r="L234" s="182"/>
      <c r="M234" s="185"/>
      <c r="N234" s="186"/>
      <c r="O234" s="186"/>
      <c r="P234" s="186"/>
      <c r="Q234" s="186"/>
      <c r="R234" s="186"/>
      <c r="S234" s="186"/>
      <c r="T234" s="187"/>
      <c r="AT234" s="183" t="s">
        <v>173</v>
      </c>
      <c r="AU234" s="183" t="s">
        <v>82</v>
      </c>
      <c r="AV234" s="13" t="s">
        <v>80</v>
      </c>
      <c r="AW234" s="13" t="s">
        <v>36</v>
      </c>
      <c r="AX234" s="13" t="s">
        <v>73</v>
      </c>
      <c r="AY234" s="183" t="s">
        <v>149</v>
      </c>
    </row>
    <row r="235" spans="2:65" s="12" customFormat="1">
      <c r="B235" s="172"/>
      <c r="D235" s="173" t="s">
        <v>173</v>
      </c>
      <c r="E235" s="174" t="s">
        <v>5</v>
      </c>
      <c r="F235" s="175" t="s">
        <v>1640</v>
      </c>
      <c r="H235" s="176">
        <v>6.1390000000000002</v>
      </c>
      <c r="L235" s="172"/>
      <c r="M235" s="177"/>
      <c r="N235" s="178"/>
      <c r="O235" s="178"/>
      <c r="P235" s="178"/>
      <c r="Q235" s="178"/>
      <c r="R235" s="178"/>
      <c r="S235" s="178"/>
      <c r="T235" s="179"/>
      <c r="AT235" s="174" t="s">
        <v>173</v>
      </c>
      <c r="AU235" s="174" t="s">
        <v>82</v>
      </c>
      <c r="AV235" s="12" t="s">
        <v>82</v>
      </c>
      <c r="AW235" s="12" t="s">
        <v>36</v>
      </c>
      <c r="AX235" s="12" t="s">
        <v>73</v>
      </c>
      <c r="AY235" s="174" t="s">
        <v>149</v>
      </c>
    </row>
    <row r="236" spans="2:65" s="12" customFormat="1">
      <c r="B236" s="172"/>
      <c r="D236" s="173" t="s">
        <v>173</v>
      </c>
      <c r="E236" s="174" t="s">
        <v>5</v>
      </c>
      <c r="F236" s="175" t="s">
        <v>1641</v>
      </c>
      <c r="H236" s="176">
        <v>0.495</v>
      </c>
      <c r="L236" s="172"/>
      <c r="M236" s="177"/>
      <c r="N236" s="178"/>
      <c r="O236" s="178"/>
      <c r="P236" s="178"/>
      <c r="Q236" s="178"/>
      <c r="R236" s="178"/>
      <c r="S236" s="178"/>
      <c r="T236" s="179"/>
      <c r="AT236" s="174" t="s">
        <v>173</v>
      </c>
      <c r="AU236" s="174" t="s">
        <v>82</v>
      </c>
      <c r="AV236" s="12" t="s">
        <v>82</v>
      </c>
      <c r="AW236" s="12" t="s">
        <v>36</v>
      </c>
      <c r="AX236" s="12" t="s">
        <v>73</v>
      </c>
      <c r="AY236" s="174" t="s">
        <v>149</v>
      </c>
    </row>
    <row r="237" spans="2:65" s="15" customFormat="1">
      <c r="B237" s="195"/>
      <c r="D237" s="173" t="s">
        <v>173</v>
      </c>
      <c r="E237" s="196" t="s">
        <v>5</v>
      </c>
      <c r="F237" s="197" t="s">
        <v>284</v>
      </c>
      <c r="H237" s="198">
        <v>6.6340000000000003</v>
      </c>
      <c r="L237" s="195"/>
      <c r="M237" s="199"/>
      <c r="N237" s="200"/>
      <c r="O237" s="200"/>
      <c r="P237" s="200"/>
      <c r="Q237" s="200"/>
      <c r="R237" s="200"/>
      <c r="S237" s="200"/>
      <c r="T237" s="201"/>
      <c r="AT237" s="196" t="s">
        <v>173</v>
      </c>
      <c r="AU237" s="196" t="s">
        <v>82</v>
      </c>
      <c r="AV237" s="15" t="s">
        <v>161</v>
      </c>
      <c r="AW237" s="15" t="s">
        <v>36</v>
      </c>
      <c r="AX237" s="15" t="s">
        <v>73</v>
      </c>
      <c r="AY237" s="196" t="s">
        <v>149</v>
      </c>
    </row>
    <row r="238" spans="2:65" s="14" customFormat="1">
      <c r="B238" s="188"/>
      <c r="D238" s="173" t="s">
        <v>173</v>
      </c>
      <c r="E238" s="189" t="s">
        <v>5</v>
      </c>
      <c r="F238" s="190" t="s">
        <v>194</v>
      </c>
      <c r="H238" s="191">
        <v>82.191999999999993</v>
      </c>
      <c r="L238" s="188"/>
      <c r="M238" s="192"/>
      <c r="N238" s="193"/>
      <c r="O238" s="193"/>
      <c r="P238" s="193"/>
      <c r="Q238" s="193"/>
      <c r="R238" s="193"/>
      <c r="S238" s="193"/>
      <c r="T238" s="194"/>
      <c r="AT238" s="189" t="s">
        <v>173</v>
      </c>
      <c r="AU238" s="189" t="s">
        <v>82</v>
      </c>
      <c r="AV238" s="14" t="s">
        <v>156</v>
      </c>
      <c r="AW238" s="14" t="s">
        <v>36</v>
      </c>
      <c r="AX238" s="14" t="s">
        <v>80</v>
      </c>
      <c r="AY238" s="189" t="s">
        <v>149</v>
      </c>
    </row>
    <row r="239" spans="2:65" s="1" customFormat="1" ht="25.5" customHeight="1">
      <c r="B239" s="160"/>
      <c r="C239" s="161" t="s">
        <v>271</v>
      </c>
      <c r="D239" s="161" t="s">
        <v>151</v>
      </c>
      <c r="E239" s="162" t="s">
        <v>326</v>
      </c>
      <c r="F239" s="163" t="s">
        <v>327</v>
      </c>
      <c r="G239" s="164" t="s">
        <v>171</v>
      </c>
      <c r="H239" s="165">
        <v>1538.3</v>
      </c>
      <c r="I239" s="166"/>
      <c r="J239" s="166">
        <f>ROUND(I239*H239,2)</f>
        <v>0</v>
      </c>
      <c r="K239" s="163" t="s">
        <v>155</v>
      </c>
      <c r="L239" s="39"/>
      <c r="M239" s="167" t="s">
        <v>5</v>
      </c>
      <c r="N239" s="168" t="s">
        <v>44</v>
      </c>
      <c r="O239" s="169">
        <v>8.7999999999999995E-2</v>
      </c>
      <c r="P239" s="169">
        <f>O239*H239</f>
        <v>135.37039999999999</v>
      </c>
      <c r="Q239" s="169">
        <v>5.8E-4</v>
      </c>
      <c r="R239" s="169">
        <f>Q239*H239</f>
        <v>0.89221399999999995</v>
      </c>
      <c r="S239" s="169">
        <v>0</v>
      </c>
      <c r="T239" s="170">
        <f>S239*H239</f>
        <v>0</v>
      </c>
      <c r="AR239" s="25" t="s">
        <v>156</v>
      </c>
      <c r="AT239" s="25" t="s">
        <v>151</v>
      </c>
      <c r="AU239" s="25" t="s">
        <v>82</v>
      </c>
      <c r="AY239" s="25" t="s">
        <v>149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25" t="s">
        <v>80</v>
      </c>
      <c r="BK239" s="171">
        <f>ROUND(I239*H239,2)</f>
        <v>0</v>
      </c>
      <c r="BL239" s="25" t="s">
        <v>156</v>
      </c>
      <c r="BM239" s="25" t="s">
        <v>1642</v>
      </c>
    </row>
    <row r="240" spans="2:65" s="13" customFormat="1">
      <c r="B240" s="182"/>
      <c r="D240" s="173" t="s">
        <v>173</v>
      </c>
      <c r="E240" s="183" t="s">
        <v>5</v>
      </c>
      <c r="F240" s="184" t="s">
        <v>187</v>
      </c>
      <c r="H240" s="183" t="s">
        <v>5</v>
      </c>
      <c r="L240" s="182"/>
      <c r="M240" s="185"/>
      <c r="N240" s="186"/>
      <c r="O240" s="186"/>
      <c r="P240" s="186"/>
      <c r="Q240" s="186"/>
      <c r="R240" s="186"/>
      <c r="S240" s="186"/>
      <c r="T240" s="187"/>
      <c r="AT240" s="183" t="s">
        <v>173</v>
      </c>
      <c r="AU240" s="183" t="s">
        <v>82</v>
      </c>
      <c r="AV240" s="13" t="s">
        <v>80</v>
      </c>
      <c r="AW240" s="13" t="s">
        <v>36</v>
      </c>
      <c r="AX240" s="13" t="s">
        <v>73</v>
      </c>
      <c r="AY240" s="183" t="s">
        <v>149</v>
      </c>
    </row>
    <row r="241" spans="2:65" s="13" customFormat="1">
      <c r="B241" s="182"/>
      <c r="D241" s="173" t="s">
        <v>173</v>
      </c>
      <c r="E241" s="183" t="s">
        <v>5</v>
      </c>
      <c r="F241" s="184" t="s">
        <v>281</v>
      </c>
      <c r="H241" s="183" t="s">
        <v>5</v>
      </c>
      <c r="L241" s="182"/>
      <c r="M241" s="185"/>
      <c r="N241" s="186"/>
      <c r="O241" s="186"/>
      <c r="P241" s="186"/>
      <c r="Q241" s="186"/>
      <c r="R241" s="186"/>
      <c r="S241" s="186"/>
      <c r="T241" s="187"/>
      <c r="AT241" s="183" t="s">
        <v>173</v>
      </c>
      <c r="AU241" s="183" t="s">
        <v>82</v>
      </c>
      <c r="AV241" s="13" t="s">
        <v>80</v>
      </c>
      <c r="AW241" s="13" t="s">
        <v>36</v>
      </c>
      <c r="AX241" s="13" t="s">
        <v>73</v>
      </c>
      <c r="AY241" s="183" t="s">
        <v>149</v>
      </c>
    </row>
    <row r="242" spans="2:65" s="12" customFormat="1">
      <c r="B242" s="172"/>
      <c r="D242" s="173" t="s">
        <v>173</v>
      </c>
      <c r="E242" s="174" t="s">
        <v>5</v>
      </c>
      <c r="F242" s="175" t="s">
        <v>1643</v>
      </c>
      <c r="H242" s="176">
        <v>1400.3</v>
      </c>
      <c r="L242" s="172"/>
      <c r="M242" s="177"/>
      <c r="N242" s="178"/>
      <c r="O242" s="178"/>
      <c r="P242" s="178"/>
      <c r="Q242" s="178"/>
      <c r="R242" s="178"/>
      <c r="S242" s="178"/>
      <c r="T242" s="179"/>
      <c r="AT242" s="174" t="s">
        <v>173</v>
      </c>
      <c r="AU242" s="174" t="s">
        <v>82</v>
      </c>
      <c r="AV242" s="12" t="s">
        <v>82</v>
      </c>
      <c r="AW242" s="12" t="s">
        <v>36</v>
      </c>
      <c r="AX242" s="12" t="s">
        <v>73</v>
      </c>
      <c r="AY242" s="174" t="s">
        <v>149</v>
      </c>
    </row>
    <row r="243" spans="2:65" s="12" customFormat="1">
      <c r="B243" s="172"/>
      <c r="D243" s="173" t="s">
        <v>173</v>
      </c>
      <c r="E243" s="174" t="s">
        <v>5</v>
      </c>
      <c r="F243" s="175" t="s">
        <v>1644</v>
      </c>
      <c r="H243" s="176">
        <v>138</v>
      </c>
      <c r="L243" s="172"/>
      <c r="M243" s="177"/>
      <c r="N243" s="178"/>
      <c r="O243" s="178"/>
      <c r="P243" s="178"/>
      <c r="Q243" s="178"/>
      <c r="R243" s="178"/>
      <c r="S243" s="178"/>
      <c r="T243" s="179"/>
      <c r="AT243" s="174" t="s">
        <v>173</v>
      </c>
      <c r="AU243" s="174" t="s">
        <v>82</v>
      </c>
      <c r="AV243" s="12" t="s">
        <v>82</v>
      </c>
      <c r="AW243" s="12" t="s">
        <v>36</v>
      </c>
      <c r="AX243" s="12" t="s">
        <v>73</v>
      </c>
      <c r="AY243" s="174" t="s">
        <v>149</v>
      </c>
    </row>
    <row r="244" spans="2:65" s="14" customFormat="1">
      <c r="B244" s="188"/>
      <c r="D244" s="173" t="s">
        <v>173</v>
      </c>
      <c r="E244" s="189" t="s">
        <v>5</v>
      </c>
      <c r="F244" s="190" t="s">
        <v>194</v>
      </c>
      <c r="H244" s="191">
        <v>1538.3</v>
      </c>
      <c r="L244" s="188"/>
      <c r="M244" s="192"/>
      <c r="N244" s="193"/>
      <c r="O244" s="193"/>
      <c r="P244" s="193"/>
      <c r="Q244" s="193"/>
      <c r="R244" s="193"/>
      <c r="S244" s="193"/>
      <c r="T244" s="194"/>
      <c r="AT244" s="189" t="s">
        <v>173</v>
      </c>
      <c r="AU244" s="189" t="s">
        <v>82</v>
      </c>
      <c r="AV244" s="14" t="s">
        <v>156</v>
      </c>
      <c r="AW244" s="14" t="s">
        <v>36</v>
      </c>
      <c r="AX244" s="14" t="s">
        <v>80</v>
      </c>
      <c r="AY244" s="189" t="s">
        <v>149</v>
      </c>
    </row>
    <row r="245" spans="2:65" s="1" customFormat="1" ht="25.5" customHeight="1">
      <c r="B245" s="160"/>
      <c r="C245" s="161" t="s">
        <v>10</v>
      </c>
      <c r="D245" s="161" t="s">
        <v>151</v>
      </c>
      <c r="E245" s="162" t="s">
        <v>332</v>
      </c>
      <c r="F245" s="163" t="s">
        <v>333</v>
      </c>
      <c r="G245" s="164" t="s">
        <v>171</v>
      </c>
      <c r="H245" s="165">
        <v>1538.3</v>
      </c>
      <c r="I245" s="166"/>
      <c r="J245" s="166">
        <f>ROUND(I245*H245,2)</f>
        <v>0</v>
      </c>
      <c r="K245" s="163" t="s">
        <v>155</v>
      </c>
      <c r="L245" s="39"/>
      <c r="M245" s="167" t="s">
        <v>5</v>
      </c>
      <c r="N245" s="168" t="s">
        <v>44</v>
      </c>
      <c r="O245" s="169">
        <v>8.5000000000000006E-2</v>
      </c>
      <c r="P245" s="169">
        <f>O245*H245</f>
        <v>130.75550000000001</v>
      </c>
      <c r="Q245" s="169">
        <v>0</v>
      </c>
      <c r="R245" s="169">
        <f>Q245*H245</f>
        <v>0</v>
      </c>
      <c r="S245" s="169">
        <v>0</v>
      </c>
      <c r="T245" s="170">
        <f>S245*H245</f>
        <v>0</v>
      </c>
      <c r="AR245" s="25" t="s">
        <v>156</v>
      </c>
      <c r="AT245" s="25" t="s">
        <v>151</v>
      </c>
      <c r="AU245" s="25" t="s">
        <v>82</v>
      </c>
      <c r="AY245" s="25" t="s">
        <v>149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25" t="s">
        <v>80</v>
      </c>
      <c r="BK245" s="171">
        <f>ROUND(I245*H245,2)</f>
        <v>0</v>
      </c>
      <c r="BL245" s="25" t="s">
        <v>156</v>
      </c>
      <c r="BM245" s="25" t="s">
        <v>1645</v>
      </c>
    </row>
    <row r="246" spans="2:65" s="13" customFormat="1">
      <c r="B246" s="182"/>
      <c r="D246" s="173" t="s">
        <v>173</v>
      </c>
      <c r="E246" s="183" t="s">
        <v>5</v>
      </c>
      <c r="F246" s="184" t="s">
        <v>335</v>
      </c>
      <c r="H246" s="183" t="s">
        <v>5</v>
      </c>
      <c r="L246" s="182"/>
      <c r="M246" s="185"/>
      <c r="N246" s="186"/>
      <c r="O246" s="186"/>
      <c r="P246" s="186"/>
      <c r="Q246" s="186"/>
      <c r="R246" s="186"/>
      <c r="S246" s="186"/>
      <c r="T246" s="187"/>
      <c r="AT246" s="183" t="s">
        <v>173</v>
      </c>
      <c r="AU246" s="183" t="s">
        <v>82</v>
      </c>
      <c r="AV246" s="13" t="s">
        <v>80</v>
      </c>
      <c r="AW246" s="13" t="s">
        <v>36</v>
      </c>
      <c r="AX246" s="13" t="s">
        <v>73</v>
      </c>
      <c r="AY246" s="183" t="s">
        <v>149</v>
      </c>
    </row>
    <row r="247" spans="2:65" s="12" customFormat="1">
      <c r="B247" s="172"/>
      <c r="D247" s="173" t="s">
        <v>173</v>
      </c>
      <c r="E247" s="174" t="s">
        <v>5</v>
      </c>
      <c r="F247" s="175" t="s">
        <v>1643</v>
      </c>
      <c r="H247" s="176">
        <v>1400.3</v>
      </c>
      <c r="L247" s="172"/>
      <c r="M247" s="177"/>
      <c r="N247" s="178"/>
      <c r="O247" s="178"/>
      <c r="P247" s="178"/>
      <c r="Q247" s="178"/>
      <c r="R247" s="178"/>
      <c r="S247" s="178"/>
      <c r="T247" s="179"/>
      <c r="AT247" s="174" t="s">
        <v>173</v>
      </c>
      <c r="AU247" s="174" t="s">
        <v>82</v>
      </c>
      <c r="AV247" s="12" t="s">
        <v>82</v>
      </c>
      <c r="AW247" s="12" t="s">
        <v>36</v>
      </c>
      <c r="AX247" s="12" t="s">
        <v>73</v>
      </c>
      <c r="AY247" s="174" t="s">
        <v>149</v>
      </c>
    </row>
    <row r="248" spans="2:65" s="12" customFormat="1">
      <c r="B248" s="172"/>
      <c r="D248" s="173" t="s">
        <v>173</v>
      </c>
      <c r="E248" s="174" t="s">
        <v>5</v>
      </c>
      <c r="F248" s="175" t="s">
        <v>1644</v>
      </c>
      <c r="H248" s="176">
        <v>138</v>
      </c>
      <c r="L248" s="172"/>
      <c r="M248" s="177"/>
      <c r="N248" s="178"/>
      <c r="O248" s="178"/>
      <c r="P248" s="178"/>
      <c r="Q248" s="178"/>
      <c r="R248" s="178"/>
      <c r="S248" s="178"/>
      <c r="T248" s="179"/>
      <c r="AT248" s="174" t="s">
        <v>173</v>
      </c>
      <c r="AU248" s="174" t="s">
        <v>82</v>
      </c>
      <c r="AV248" s="12" t="s">
        <v>82</v>
      </c>
      <c r="AW248" s="12" t="s">
        <v>36</v>
      </c>
      <c r="AX248" s="12" t="s">
        <v>73</v>
      </c>
      <c r="AY248" s="174" t="s">
        <v>149</v>
      </c>
    </row>
    <row r="249" spans="2:65" s="14" customFormat="1">
      <c r="B249" s="188"/>
      <c r="D249" s="173" t="s">
        <v>173</v>
      </c>
      <c r="E249" s="189" t="s">
        <v>5</v>
      </c>
      <c r="F249" s="190" t="s">
        <v>194</v>
      </c>
      <c r="H249" s="191">
        <v>1538.3</v>
      </c>
      <c r="L249" s="188"/>
      <c r="M249" s="192"/>
      <c r="N249" s="193"/>
      <c r="O249" s="193"/>
      <c r="P249" s="193"/>
      <c r="Q249" s="193"/>
      <c r="R249" s="193"/>
      <c r="S249" s="193"/>
      <c r="T249" s="194"/>
      <c r="AT249" s="189" t="s">
        <v>173</v>
      </c>
      <c r="AU249" s="189" t="s">
        <v>82</v>
      </c>
      <c r="AV249" s="14" t="s">
        <v>156</v>
      </c>
      <c r="AW249" s="14" t="s">
        <v>36</v>
      </c>
      <c r="AX249" s="14" t="s">
        <v>80</v>
      </c>
      <c r="AY249" s="189" t="s">
        <v>149</v>
      </c>
    </row>
    <row r="250" spans="2:65" s="1" customFormat="1" ht="38.25" customHeight="1">
      <c r="B250" s="160"/>
      <c r="C250" s="161" t="s">
        <v>287</v>
      </c>
      <c r="D250" s="161" t="s">
        <v>151</v>
      </c>
      <c r="E250" s="162" t="s">
        <v>337</v>
      </c>
      <c r="F250" s="163" t="s">
        <v>338</v>
      </c>
      <c r="G250" s="164" t="s">
        <v>268</v>
      </c>
      <c r="H250" s="165">
        <v>406.63200000000001</v>
      </c>
      <c r="I250" s="166"/>
      <c r="J250" s="166">
        <f>ROUND(I250*H250,2)</f>
        <v>0</v>
      </c>
      <c r="K250" s="163" t="s">
        <v>155</v>
      </c>
      <c r="L250" s="39"/>
      <c r="M250" s="167" t="s">
        <v>5</v>
      </c>
      <c r="N250" s="168" t="s">
        <v>44</v>
      </c>
      <c r="O250" s="169">
        <v>0.51900000000000002</v>
      </c>
      <c r="P250" s="169">
        <f>O250*H250</f>
        <v>211.04200800000001</v>
      </c>
      <c r="Q250" s="169">
        <v>0</v>
      </c>
      <c r="R250" s="169">
        <f>Q250*H250</f>
        <v>0</v>
      </c>
      <c r="S250" s="169">
        <v>0</v>
      </c>
      <c r="T250" s="170">
        <f>S250*H250</f>
        <v>0</v>
      </c>
      <c r="AR250" s="25" t="s">
        <v>156</v>
      </c>
      <c r="AT250" s="25" t="s">
        <v>151</v>
      </c>
      <c r="AU250" s="25" t="s">
        <v>82</v>
      </c>
      <c r="AY250" s="25" t="s">
        <v>149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25" t="s">
        <v>80</v>
      </c>
      <c r="BK250" s="171">
        <f>ROUND(I250*H250,2)</f>
        <v>0</v>
      </c>
      <c r="BL250" s="25" t="s">
        <v>156</v>
      </c>
      <c r="BM250" s="25" t="s">
        <v>1646</v>
      </c>
    </row>
    <row r="251" spans="2:65" s="1" customFormat="1" ht="40.5">
      <c r="B251" s="39"/>
      <c r="D251" s="173" t="s">
        <v>179</v>
      </c>
      <c r="F251" s="180" t="s">
        <v>340</v>
      </c>
      <c r="L251" s="39"/>
      <c r="M251" s="181"/>
      <c r="N251" s="40"/>
      <c r="O251" s="40"/>
      <c r="P251" s="40"/>
      <c r="Q251" s="40"/>
      <c r="R251" s="40"/>
      <c r="S251" s="40"/>
      <c r="T251" s="68"/>
      <c r="AT251" s="25" t="s">
        <v>179</v>
      </c>
      <c r="AU251" s="25" t="s">
        <v>82</v>
      </c>
    </row>
    <row r="252" spans="2:65" s="12" customFormat="1">
      <c r="B252" s="172"/>
      <c r="D252" s="173" t="s">
        <v>173</v>
      </c>
      <c r="E252" s="174" t="s">
        <v>5</v>
      </c>
      <c r="F252" s="175" t="s">
        <v>1647</v>
      </c>
      <c r="H252" s="176">
        <v>373.79399999999998</v>
      </c>
      <c r="L252" s="172"/>
      <c r="M252" s="177"/>
      <c r="N252" s="178"/>
      <c r="O252" s="178"/>
      <c r="P252" s="178"/>
      <c r="Q252" s="178"/>
      <c r="R252" s="178"/>
      <c r="S252" s="178"/>
      <c r="T252" s="179"/>
      <c r="AT252" s="174" t="s">
        <v>173</v>
      </c>
      <c r="AU252" s="174" t="s">
        <v>82</v>
      </c>
      <c r="AV252" s="12" t="s">
        <v>82</v>
      </c>
      <c r="AW252" s="12" t="s">
        <v>36</v>
      </c>
      <c r="AX252" s="12" t="s">
        <v>73</v>
      </c>
      <c r="AY252" s="174" t="s">
        <v>149</v>
      </c>
    </row>
    <row r="253" spans="2:65" s="12" customFormat="1">
      <c r="B253" s="172"/>
      <c r="D253" s="173" t="s">
        <v>173</v>
      </c>
      <c r="E253" s="174" t="s">
        <v>5</v>
      </c>
      <c r="F253" s="175" t="s">
        <v>1648</v>
      </c>
      <c r="H253" s="176">
        <v>32.838000000000001</v>
      </c>
      <c r="L253" s="172"/>
      <c r="M253" s="177"/>
      <c r="N253" s="178"/>
      <c r="O253" s="178"/>
      <c r="P253" s="178"/>
      <c r="Q253" s="178"/>
      <c r="R253" s="178"/>
      <c r="S253" s="178"/>
      <c r="T253" s="179"/>
      <c r="AT253" s="174" t="s">
        <v>173</v>
      </c>
      <c r="AU253" s="174" t="s">
        <v>82</v>
      </c>
      <c r="AV253" s="12" t="s">
        <v>82</v>
      </c>
      <c r="AW253" s="12" t="s">
        <v>36</v>
      </c>
      <c r="AX253" s="12" t="s">
        <v>73</v>
      </c>
      <c r="AY253" s="174" t="s">
        <v>149</v>
      </c>
    </row>
    <row r="254" spans="2:65" s="14" customFormat="1">
      <c r="B254" s="188"/>
      <c r="D254" s="173" t="s">
        <v>173</v>
      </c>
      <c r="E254" s="189" t="s">
        <v>5</v>
      </c>
      <c r="F254" s="190" t="s">
        <v>194</v>
      </c>
      <c r="H254" s="191">
        <v>406.63200000000001</v>
      </c>
      <c r="L254" s="188"/>
      <c r="M254" s="192"/>
      <c r="N254" s="193"/>
      <c r="O254" s="193"/>
      <c r="P254" s="193"/>
      <c r="Q254" s="193"/>
      <c r="R254" s="193"/>
      <c r="S254" s="193"/>
      <c r="T254" s="194"/>
      <c r="AT254" s="189" t="s">
        <v>173</v>
      </c>
      <c r="AU254" s="189" t="s">
        <v>82</v>
      </c>
      <c r="AV254" s="14" t="s">
        <v>156</v>
      </c>
      <c r="AW254" s="14" t="s">
        <v>36</v>
      </c>
      <c r="AX254" s="14" t="s">
        <v>80</v>
      </c>
      <c r="AY254" s="189" t="s">
        <v>149</v>
      </c>
    </row>
    <row r="255" spans="2:65" s="1" customFormat="1" ht="38.25" customHeight="1">
      <c r="B255" s="160"/>
      <c r="C255" s="161" t="s">
        <v>296</v>
      </c>
      <c r="D255" s="161" t="s">
        <v>151</v>
      </c>
      <c r="E255" s="162" t="s">
        <v>344</v>
      </c>
      <c r="F255" s="163" t="s">
        <v>345</v>
      </c>
      <c r="G255" s="164" t="s">
        <v>268</v>
      </c>
      <c r="H255" s="165">
        <v>45.206000000000003</v>
      </c>
      <c r="I255" s="166"/>
      <c r="J255" s="166">
        <f>ROUND(I255*H255,2)</f>
        <v>0</v>
      </c>
      <c r="K255" s="163" t="s">
        <v>155</v>
      </c>
      <c r="L255" s="39"/>
      <c r="M255" s="167" t="s">
        <v>5</v>
      </c>
      <c r="N255" s="168" t="s">
        <v>44</v>
      </c>
      <c r="O255" s="169">
        <v>0.72899999999999998</v>
      </c>
      <c r="P255" s="169">
        <f>O255*H255</f>
        <v>32.955174</v>
      </c>
      <c r="Q255" s="169">
        <v>0</v>
      </c>
      <c r="R255" s="169">
        <f>Q255*H255</f>
        <v>0</v>
      </c>
      <c r="S255" s="169">
        <v>0</v>
      </c>
      <c r="T255" s="170">
        <f>S255*H255</f>
        <v>0</v>
      </c>
      <c r="AR255" s="25" t="s">
        <v>156</v>
      </c>
      <c r="AT255" s="25" t="s">
        <v>151</v>
      </c>
      <c r="AU255" s="25" t="s">
        <v>82</v>
      </c>
      <c r="AY255" s="25" t="s">
        <v>149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25" t="s">
        <v>80</v>
      </c>
      <c r="BK255" s="171">
        <f>ROUND(I255*H255,2)</f>
        <v>0</v>
      </c>
      <c r="BL255" s="25" t="s">
        <v>156</v>
      </c>
      <c r="BM255" s="25" t="s">
        <v>1649</v>
      </c>
    </row>
    <row r="256" spans="2:65" s="1" customFormat="1" ht="40.5">
      <c r="B256" s="39"/>
      <c r="D256" s="173" t="s">
        <v>179</v>
      </c>
      <c r="F256" s="180" t="s">
        <v>340</v>
      </c>
      <c r="L256" s="39"/>
      <c r="M256" s="181"/>
      <c r="N256" s="40"/>
      <c r="O256" s="40"/>
      <c r="P256" s="40"/>
      <c r="Q256" s="40"/>
      <c r="R256" s="40"/>
      <c r="S256" s="40"/>
      <c r="T256" s="68"/>
      <c r="AT256" s="25" t="s">
        <v>179</v>
      </c>
      <c r="AU256" s="25" t="s">
        <v>82</v>
      </c>
    </row>
    <row r="257" spans="2:65" s="12" customFormat="1">
      <c r="B257" s="172"/>
      <c r="D257" s="173" t="s">
        <v>173</v>
      </c>
      <c r="E257" s="174" t="s">
        <v>5</v>
      </c>
      <c r="F257" s="175" t="s">
        <v>1650</v>
      </c>
      <c r="H257" s="176">
        <v>41.557000000000002</v>
      </c>
      <c r="L257" s="172"/>
      <c r="M257" s="177"/>
      <c r="N257" s="178"/>
      <c r="O257" s="178"/>
      <c r="P257" s="178"/>
      <c r="Q257" s="178"/>
      <c r="R257" s="178"/>
      <c r="S257" s="178"/>
      <c r="T257" s="179"/>
      <c r="AT257" s="174" t="s">
        <v>173</v>
      </c>
      <c r="AU257" s="174" t="s">
        <v>82</v>
      </c>
      <c r="AV257" s="12" t="s">
        <v>82</v>
      </c>
      <c r="AW257" s="12" t="s">
        <v>36</v>
      </c>
      <c r="AX257" s="12" t="s">
        <v>73</v>
      </c>
      <c r="AY257" s="174" t="s">
        <v>149</v>
      </c>
    </row>
    <row r="258" spans="2:65" s="12" customFormat="1">
      <c r="B258" s="172"/>
      <c r="D258" s="173" t="s">
        <v>173</v>
      </c>
      <c r="E258" s="174" t="s">
        <v>5</v>
      </c>
      <c r="F258" s="175" t="s">
        <v>1651</v>
      </c>
      <c r="H258" s="176">
        <v>3.649</v>
      </c>
      <c r="L258" s="172"/>
      <c r="M258" s="177"/>
      <c r="N258" s="178"/>
      <c r="O258" s="178"/>
      <c r="P258" s="178"/>
      <c r="Q258" s="178"/>
      <c r="R258" s="178"/>
      <c r="S258" s="178"/>
      <c r="T258" s="179"/>
      <c r="AT258" s="174" t="s">
        <v>173</v>
      </c>
      <c r="AU258" s="174" t="s">
        <v>82</v>
      </c>
      <c r="AV258" s="12" t="s">
        <v>82</v>
      </c>
      <c r="AW258" s="12" t="s">
        <v>36</v>
      </c>
      <c r="AX258" s="12" t="s">
        <v>73</v>
      </c>
      <c r="AY258" s="174" t="s">
        <v>149</v>
      </c>
    </row>
    <row r="259" spans="2:65" s="14" customFormat="1">
      <c r="B259" s="188"/>
      <c r="D259" s="173" t="s">
        <v>173</v>
      </c>
      <c r="E259" s="189" t="s">
        <v>5</v>
      </c>
      <c r="F259" s="190" t="s">
        <v>194</v>
      </c>
      <c r="H259" s="191">
        <v>45.206000000000003</v>
      </c>
      <c r="L259" s="188"/>
      <c r="M259" s="192"/>
      <c r="N259" s="193"/>
      <c r="O259" s="193"/>
      <c r="P259" s="193"/>
      <c r="Q259" s="193"/>
      <c r="R259" s="193"/>
      <c r="S259" s="193"/>
      <c r="T259" s="194"/>
      <c r="AT259" s="189" t="s">
        <v>173</v>
      </c>
      <c r="AU259" s="189" t="s">
        <v>82</v>
      </c>
      <c r="AV259" s="14" t="s">
        <v>156</v>
      </c>
      <c r="AW259" s="14" t="s">
        <v>36</v>
      </c>
      <c r="AX259" s="14" t="s">
        <v>80</v>
      </c>
      <c r="AY259" s="189" t="s">
        <v>149</v>
      </c>
    </row>
    <row r="260" spans="2:65" s="1" customFormat="1" ht="38.25" customHeight="1">
      <c r="B260" s="160"/>
      <c r="C260" s="161" t="s">
        <v>302</v>
      </c>
      <c r="D260" s="161" t="s">
        <v>151</v>
      </c>
      <c r="E260" s="162" t="s">
        <v>365</v>
      </c>
      <c r="F260" s="163" t="s">
        <v>366</v>
      </c>
      <c r="G260" s="164" t="s">
        <v>268</v>
      </c>
      <c r="H260" s="165">
        <v>739.33100000000002</v>
      </c>
      <c r="I260" s="166"/>
      <c r="J260" s="166">
        <f>ROUND(I260*H260,2)</f>
        <v>0</v>
      </c>
      <c r="K260" s="163" t="s">
        <v>155</v>
      </c>
      <c r="L260" s="39"/>
      <c r="M260" s="167" t="s">
        <v>5</v>
      </c>
      <c r="N260" s="168" t="s">
        <v>44</v>
      </c>
      <c r="O260" s="169">
        <v>8.3000000000000004E-2</v>
      </c>
      <c r="P260" s="169">
        <f>O260*H260</f>
        <v>61.364473000000004</v>
      </c>
      <c r="Q260" s="169">
        <v>0</v>
      </c>
      <c r="R260" s="169">
        <f>Q260*H260</f>
        <v>0</v>
      </c>
      <c r="S260" s="169">
        <v>0</v>
      </c>
      <c r="T260" s="170">
        <f>S260*H260</f>
        <v>0</v>
      </c>
      <c r="AR260" s="25" t="s">
        <v>156</v>
      </c>
      <c r="AT260" s="25" t="s">
        <v>151</v>
      </c>
      <c r="AU260" s="25" t="s">
        <v>82</v>
      </c>
      <c r="AY260" s="25" t="s">
        <v>149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25" t="s">
        <v>80</v>
      </c>
      <c r="BK260" s="171">
        <f>ROUND(I260*H260,2)</f>
        <v>0</v>
      </c>
      <c r="BL260" s="25" t="s">
        <v>156</v>
      </c>
      <c r="BM260" s="25" t="s">
        <v>1652</v>
      </c>
    </row>
    <row r="261" spans="2:65" s="13" customFormat="1">
      <c r="B261" s="182"/>
      <c r="D261" s="173" t="s">
        <v>173</v>
      </c>
      <c r="E261" s="183" t="s">
        <v>5</v>
      </c>
      <c r="F261" s="184" t="s">
        <v>368</v>
      </c>
      <c r="H261" s="183" t="s">
        <v>5</v>
      </c>
      <c r="L261" s="182"/>
      <c r="M261" s="185"/>
      <c r="N261" s="186"/>
      <c r="O261" s="186"/>
      <c r="P261" s="186"/>
      <c r="Q261" s="186"/>
      <c r="R261" s="186"/>
      <c r="S261" s="186"/>
      <c r="T261" s="187"/>
      <c r="AT261" s="183" t="s">
        <v>173</v>
      </c>
      <c r="AU261" s="183" t="s">
        <v>82</v>
      </c>
      <c r="AV261" s="13" t="s">
        <v>80</v>
      </c>
      <c r="AW261" s="13" t="s">
        <v>36</v>
      </c>
      <c r="AX261" s="13" t="s">
        <v>73</v>
      </c>
      <c r="AY261" s="183" t="s">
        <v>149</v>
      </c>
    </row>
    <row r="262" spans="2:65" s="13" customFormat="1">
      <c r="B262" s="182"/>
      <c r="D262" s="173" t="s">
        <v>173</v>
      </c>
      <c r="E262" s="183" t="s">
        <v>5</v>
      </c>
      <c r="F262" s="184" t="s">
        <v>200</v>
      </c>
      <c r="H262" s="183" t="s">
        <v>5</v>
      </c>
      <c r="L262" s="182"/>
      <c r="M262" s="185"/>
      <c r="N262" s="186"/>
      <c r="O262" s="186"/>
      <c r="P262" s="186"/>
      <c r="Q262" s="186"/>
      <c r="R262" s="186"/>
      <c r="S262" s="186"/>
      <c r="T262" s="187"/>
      <c r="AT262" s="183" t="s">
        <v>173</v>
      </c>
      <c r="AU262" s="183" t="s">
        <v>82</v>
      </c>
      <c r="AV262" s="13" t="s">
        <v>80</v>
      </c>
      <c r="AW262" s="13" t="s">
        <v>36</v>
      </c>
      <c r="AX262" s="13" t="s">
        <v>73</v>
      </c>
      <c r="AY262" s="183" t="s">
        <v>149</v>
      </c>
    </row>
    <row r="263" spans="2:65" s="12" customFormat="1">
      <c r="B263" s="172"/>
      <c r="D263" s="173" t="s">
        <v>173</v>
      </c>
      <c r="E263" s="174" t="s">
        <v>5</v>
      </c>
      <c r="F263" s="175" t="s">
        <v>1653</v>
      </c>
      <c r="H263" s="176">
        <v>679.625</v>
      </c>
      <c r="L263" s="172"/>
      <c r="M263" s="177"/>
      <c r="N263" s="178"/>
      <c r="O263" s="178"/>
      <c r="P263" s="178"/>
      <c r="Q263" s="178"/>
      <c r="R263" s="178"/>
      <c r="S263" s="178"/>
      <c r="T263" s="179"/>
      <c r="AT263" s="174" t="s">
        <v>173</v>
      </c>
      <c r="AU263" s="174" t="s">
        <v>82</v>
      </c>
      <c r="AV263" s="12" t="s">
        <v>82</v>
      </c>
      <c r="AW263" s="12" t="s">
        <v>36</v>
      </c>
      <c r="AX263" s="12" t="s">
        <v>73</v>
      </c>
      <c r="AY263" s="174" t="s">
        <v>149</v>
      </c>
    </row>
    <row r="264" spans="2:65" s="12" customFormat="1">
      <c r="B264" s="172"/>
      <c r="D264" s="173" t="s">
        <v>173</v>
      </c>
      <c r="E264" s="174" t="s">
        <v>5</v>
      </c>
      <c r="F264" s="175" t="s">
        <v>1654</v>
      </c>
      <c r="H264" s="176">
        <v>59.706000000000003</v>
      </c>
      <c r="L264" s="172"/>
      <c r="M264" s="177"/>
      <c r="N264" s="178"/>
      <c r="O264" s="178"/>
      <c r="P264" s="178"/>
      <c r="Q264" s="178"/>
      <c r="R264" s="178"/>
      <c r="S264" s="178"/>
      <c r="T264" s="179"/>
      <c r="AT264" s="174" t="s">
        <v>173</v>
      </c>
      <c r="AU264" s="174" t="s">
        <v>82</v>
      </c>
      <c r="AV264" s="12" t="s">
        <v>82</v>
      </c>
      <c r="AW264" s="12" t="s">
        <v>36</v>
      </c>
      <c r="AX264" s="12" t="s">
        <v>73</v>
      </c>
      <c r="AY264" s="174" t="s">
        <v>149</v>
      </c>
    </row>
    <row r="265" spans="2:65" s="14" customFormat="1">
      <c r="B265" s="188"/>
      <c r="D265" s="173" t="s">
        <v>173</v>
      </c>
      <c r="E265" s="189" t="s">
        <v>5</v>
      </c>
      <c r="F265" s="190" t="s">
        <v>194</v>
      </c>
      <c r="H265" s="191">
        <v>739.33100000000002</v>
      </c>
      <c r="L265" s="188"/>
      <c r="M265" s="192"/>
      <c r="N265" s="193"/>
      <c r="O265" s="193"/>
      <c r="P265" s="193"/>
      <c r="Q265" s="193"/>
      <c r="R265" s="193"/>
      <c r="S265" s="193"/>
      <c r="T265" s="194"/>
      <c r="AT265" s="189" t="s">
        <v>173</v>
      </c>
      <c r="AU265" s="189" t="s">
        <v>82</v>
      </c>
      <c r="AV265" s="14" t="s">
        <v>156</v>
      </c>
      <c r="AW265" s="14" t="s">
        <v>36</v>
      </c>
      <c r="AX265" s="14" t="s">
        <v>80</v>
      </c>
      <c r="AY265" s="189" t="s">
        <v>149</v>
      </c>
    </row>
    <row r="266" spans="2:65" s="1" customFormat="1" ht="51" customHeight="1">
      <c r="B266" s="160"/>
      <c r="C266" s="161" t="s">
        <v>311</v>
      </c>
      <c r="D266" s="161" t="s">
        <v>151</v>
      </c>
      <c r="E266" s="162" t="s">
        <v>373</v>
      </c>
      <c r="F266" s="163" t="s">
        <v>374</v>
      </c>
      <c r="G266" s="164" t="s">
        <v>268</v>
      </c>
      <c r="H266" s="165">
        <v>5175.317</v>
      </c>
      <c r="I266" s="166"/>
      <c r="J266" s="166">
        <f>ROUND(I266*H266,2)</f>
        <v>0</v>
      </c>
      <c r="K266" s="163" t="s">
        <v>155</v>
      </c>
      <c r="L266" s="39"/>
      <c r="M266" s="167" t="s">
        <v>5</v>
      </c>
      <c r="N266" s="168" t="s">
        <v>44</v>
      </c>
      <c r="O266" s="169">
        <v>4.0000000000000001E-3</v>
      </c>
      <c r="P266" s="169">
        <f>O266*H266</f>
        <v>20.701267999999999</v>
      </c>
      <c r="Q266" s="169">
        <v>0</v>
      </c>
      <c r="R266" s="169">
        <f>Q266*H266</f>
        <v>0</v>
      </c>
      <c r="S266" s="169">
        <v>0</v>
      </c>
      <c r="T266" s="170">
        <f>S266*H266</f>
        <v>0</v>
      </c>
      <c r="AR266" s="25" t="s">
        <v>156</v>
      </c>
      <c r="AT266" s="25" t="s">
        <v>151</v>
      </c>
      <c r="AU266" s="25" t="s">
        <v>82</v>
      </c>
      <c r="AY266" s="25" t="s">
        <v>149</v>
      </c>
      <c r="BE266" s="171">
        <f>IF(N266="základní",J266,0)</f>
        <v>0</v>
      </c>
      <c r="BF266" s="171">
        <f>IF(N266="snížená",J266,0)</f>
        <v>0</v>
      </c>
      <c r="BG266" s="171">
        <f>IF(N266="zákl. přenesená",J266,0)</f>
        <v>0</v>
      </c>
      <c r="BH266" s="171">
        <f>IF(N266="sníž. přenesená",J266,0)</f>
        <v>0</v>
      </c>
      <c r="BI266" s="171">
        <f>IF(N266="nulová",J266,0)</f>
        <v>0</v>
      </c>
      <c r="BJ266" s="25" t="s">
        <v>80</v>
      </c>
      <c r="BK266" s="171">
        <f>ROUND(I266*H266,2)</f>
        <v>0</v>
      </c>
      <c r="BL266" s="25" t="s">
        <v>156</v>
      </c>
      <c r="BM266" s="25" t="s">
        <v>1655</v>
      </c>
    </row>
    <row r="267" spans="2:65" s="13" customFormat="1">
      <c r="B267" s="182"/>
      <c r="D267" s="173" t="s">
        <v>173</v>
      </c>
      <c r="E267" s="183" t="s">
        <v>5</v>
      </c>
      <c r="F267" s="184" t="s">
        <v>376</v>
      </c>
      <c r="H267" s="183" t="s">
        <v>5</v>
      </c>
      <c r="L267" s="182"/>
      <c r="M267" s="185"/>
      <c r="N267" s="186"/>
      <c r="O267" s="186"/>
      <c r="P267" s="186"/>
      <c r="Q267" s="186"/>
      <c r="R267" s="186"/>
      <c r="S267" s="186"/>
      <c r="T267" s="187"/>
      <c r="AT267" s="183" t="s">
        <v>173</v>
      </c>
      <c r="AU267" s="183" t="s">
        <v>82</v>
      </c>
      <c r="AV267" s="13" t="s">
        <v>80</v>
      </c>
      <c r="AW267" s="13" t="s">
        <v>36</v>
      </c>
      <c r="AX267" s="13" t="s">
        <v>73</v>
      </c>
      <c r="AY267" s="183" t="s">
        <v>149</v>
      </c>
    </row>
    <row r="268" spans="2:65" s="12" customFormat="1">
      <c r="B268" s="172"/>
      <c r="D268" s="173" t="s">
        <v>173</v>
      </c>
      <c r="E268" s="174" t="s">
        <v>5</v>
      </c>
      <c r="F268" s="175" t="s">
        <v>1656</v>
      </c>
      <c r="H268" s="176">
        <v>4757.375</v>
      </c>
      <c r="L268" s="172"/>
      <c r="M268" s="177"/>
      <c r="N268" s="178"/>
      <c r="O268" s="178"/>
      <c r="P268" s="178"/>
      <c r="Q268" s="178"/>
      <c r="R268" s="178"/>
      <c r="S268" s="178"/>
      <c r="T268" s="179"/>
      <c r="AT268" s="174" t="s">
        <v>173</v>
      </c>
      <c r="AU268" s="174" t="s">
        <v>82</v>
      </c>
      <c r="AV268" s="12" t="s">
        <v>82</v>
      </c>
      <c r="AW268" s="12" t="s">
        <v>36</v>
      </c>
      <c r="AX268" s="12" t="s">
        <v>73</v>
      </c>
      <c r="AY268" s="174" t="s">
        <v>149</v>
      </c>
    </row>
    <row r="269" spans="2:65" s="12" customFormat="1">
      <c r="B269" s="172"/>
      <c r="D269" s="173" t="s">
        <v>173</v>
      </c>
      <c r="E269" s="174" t="s">
        <v>5</v>
      </c>
      <c r="F269" s="175" t="s">
        <v>1657</v>
      </c>
      <c r="H269" s="176">
        <v>417.94200000000001</v>
      </c>
      <c r="L269" s="172"/>
      <c r="M269" s="177"/>
      <c r="N269" s="178"/>
      <c r="O269" s="178"/>
      <c r="P269" s="178"/>
      <c r="Q269" s="178"/>
      <c r="R269" s="178"/>
      <c r="S269" s="178"/>
      <c r="T269" s="179"/>
      <c r="AT269" s="174" t="s">
        <v>173</v>
      </c>
      <c r="AU269" s="174" t="s">
        <v>82</v>
      </c>
      <c r="AV269" s="12" t="s">
        <v>82</v>
      </c>
      <c r="AW269" s="12" t="s">
        <v>36</v>
      </c>
      <c r="AX269" s="12" t="s">
        <v>73</v>
      </c>
      <c r="AY269" s="174" t="s">
        <v>149</v>
      </c>
    </row>
    <row r="270" spans="2:65" s="14" customFormat="1">
      <c r="B270" s="188"/>
      <c r="D270" s="173" t="s">
        <v>173</v>
      </c>
      <c r="E270" s="189" t="s">
        <v>5</v>
      </c>
      <c r="F270" s="190" t="s">
        <v>194</v>
      </c>
      <c r="H270" s="191">
        <v>5175.317</v>
      </c>
      <c r="L270" s="188"/>
      <c r="M270" s="192"/>
      <c r="N270" s="193"/>
      <c r="O270" s="193"/>
      <c r="P270" s="193"/>
      <c r="Q270" s="193"/>
      <c r="R270" s="193"/>
      <c r="S270" s="193"/>
      <c r="T270" s="194"/>
      <c r="AT270" s="189" t="s">
        <v>173</v>
      </c>
      <c r="AU270" s="189" t="s">
        <v>82</v>
      </c>
      <c r="AV270" s="14" t="s">
        <v>156</v>
      </c>
      <c r="AW270" s="14" t="s">
        <v>36</v>
      </c>
      <c r="AX270" s="14" t="s">
        <v>80</v>
      </c>
      <c r="AY270" s="189" t="s">
        <v>149</v>
      </c>
    </row>
    <row r="271" spans="2:65" s="1" customFormat="1" ht="38.25" customHeight="1">
      <c r="B271" s="160"/>
      <c r="C271" s="161" t="s">
        <v>316</v>
      </c>
      <c r="D271" s="161" t="s">
        <v>151</v>
      </c>
      <c r="E271" s="162" t="s">
        <v>380</v>
      </c>
      <c r="F271" s="163" t="s">
        <v>381</v>
      </c>
      <c r="G271" s="164" t="s">
        <v>268</v>
      </c>
      <c r="H271" s="165">
        <v>82.191999999999993</v>
      </c>
      <c r="I271" s="166"/>
      <c r="J271" s="166">
        <f>ROUND(I271*H271,2)</f>
        <v>0</v>
      </c>
      <c r="K271" s="163" t="s">
        <v>155</v>
      </c>
      <c r="L271" s="39"/>
      <c r="M271" s="167" t="s">
        <v>5</v>
      </c>
      <c r="N271" s="168" t="s">
        <v>44</v>
      </c>
      <c r="O271" s="169">
        <v>0.106</v>
      </c>
      <c r="P271" s="169">
        <f>O271*H271</f>
        <v>8.7123519999999992</v>
      </c>
      <c r="Q271" s="169">
        <v>0</v>
      </c>
      <c r="R271" s="169">
        <f>Q271*H271</f>
        <v>0</v>
      </c>
      <c r="S271" s="169">
        <v>0</v>
      </c>
      <c r="T271" s="170">
        <f>S271*H271</f>
        <v>0</v>
      </c>
      <c r="AR271" s="25" t="s">
        <v>156</v>
      </c>
      <c r="AT271" s="25" t="s">
        <v>151</v>
      </c>
      <c r="AU271" s="25" t="s">
        <v>82</v>
      </c>
      <c r="AY271" s="25" t="s">
        <v>149</v>
      </c>
      <c r="BE271" s="171">
        <f>IF(N271="základní",J271,0)</f>
        <v>0</v>
      </c>
      <c r="BF271" s="171">
        <f>IF(N271="snížená",J271,0)</f>
        <v>0</v>
      </c>
      <c r="BG271" s="171">
        <f>IF(N271="zákl. přenesená",J271,0)</f>
        <v>0</v>
      </c>
      <c r="BH271" s="171">
        <f>IF(N271="sníž. přenesená",J271,0)</f>
        <v>0</v>
      </c>
      <c r="BI271" s="171">
        <f>IF(N271="nulová",J271,0)</f>
        <v>0</v>
      </c>
      <c r="BJ271" s="25" t="s">
        <v>80</v>
      </c>
      <c r="BK271" s="171">
        <f>ROUND(I271*H271,2)</f>
        <v>0</v>
      </c>
      <c r="BL271" s="25" t="s">
        <v>156</v>
      </c>
      <c r="BM271" s="25" t="s">
        <v>1658</v>
      </c>
    </row>
    <row r="272" spans="2:65" s="13" customFormat="1">
      <c r="B272" s="182"/>
      <c r="D272" s="173" t="s">
        <v>173</v>
      </c>
      <c r="E272" s="183" t="s">
        <v>5</v>
      </c>
      <c r="F272" s="184" t="s">
        <v>368</v>
      </c>
      <c r="H272" s="183" t="s">
        <v>5</v>
      </c>
      <c r="L272" s="182"/>
      <c r="M272" s="185"/>
      <c r="N272" s="186"/>
      <c r="O272" s="186"/>
      <c r="P272" s="186"/>
      <c r="Q272" s="186"/>
      <c r="R272" s="186"/>
      <c r="S272" s="186"/>
      <c r="T272" s="187"/>
      <c r="AT272" s="183" t="s">
        <v>173</v>
      </c>
      <c r="AU272" s="183" t="s">
        <v>82</v>
      </c>
      <c r="AV272" s="13" t="s">
        <v>80</v>
      </c>
      <c r="AW272" s="13" t="s">
        <v>36</v>
      </c>
      <c r="AX272" s="13" t="s">
        <v>73</v>
      </c>
      <c r="AY272" s="183" t="s">
        <v>149</v>
      </c>
    </row>
    <row r="273" spans="2:65" s="12" customFormat="1">
      <c r="B273" s="172"/>
      <c r="D273" s="173" t="s">
        <v>173</v>
      </c>
      <c r="E273" s="174" t="s">
        <v>5</v>
      </c>
      <c r="F273" s="175" t="s">
        <v>1659</v>
      </c>
      <c r="H273" s="176">
        <v>75.558000000000007</v>
      </c>
      <c r="L273" s="172"/>
      <c r="M273" s="177"/>
      <c r="N273" s="178"/>
      <c r="O273" s="178"/>
      <c r="P273" s="178"/>
      <c r="Q273" s="178"/>
      <c r="R273" s="178"/>
      <c r="S273" s="178"/>
      <c r="T273" s="179"/>
      <c r="AT273" s="174" t="s">
        <v>173</v>
      </c>
      <c r="AU273" s="174" t="s">
        <v>82</v>
      </c>
      <c r="AV273" s="12" t="s">
        <v>82</v>
      </c>
      <c r="AW273" s="12" t="s">
        <v>36</v>
      </c>
      <c r="AX273" s="12" t="s">
        <v>73</v>
      </c>
      <c r="AY273" s="174" t="s">
        <v>149</v>
      </c>
    </row>
    <row r="274" spans="2:65" s="12" customFormat="1">
      <c r="B274" s="172"/>
      <c r="D274" s="173" t="s">
        <v>173</v>
      </c>
      <c r="E274" s="174" t="s">
        <v>5</v>
      </c>
      <c r="F274" s="175" t="s">
        <v>1660</v>
      </c>
      <c r="H274" s="176">
        <v>6.6340000000000003</v>
      </c>
      <c r="L274" s="172"/>
      <c r="M274" s="177"/>
      <c r="N274" s="178"/>
      <c r="O274" s="178"/>
      <c r="P274" s="178"/>
      <c r="Q274" s="178"/>
      <c r="R274" s="178"/>
      <c r="S274" s="178"/>
      <c r="T274" s="179"/>
      <c r="AT274" s="174" t="s">
        <v>173</v>
      </c>
      <c r="AU274" s="174" t="s">
        <v>82</v>
      </c>
      <c r="AV274" s="12" t="s">
        <v>82</v>
      </c>
      <c r="AW274" s="12" t="s">
        <v>36</v>
      </c>
      <c r="AX274" s="12" t="s">
        <v>73</v>
      </c>
      <c r="AY274" s="174" t="s">
        <v>149</v>
      </c>
    </row>
    <row r="275" spans="2:65" s="14" customFormat="1">
      <c r="B275" s="188"/>
      <c r="D275" s="173" t="s">
        <v>173</v>
      </c>
      <c r="E275" s="189" t="s">
        <v>5</v>
      </c>
      <c r="F275" s="190" t="s">
        <v>194</v>
      </c>
      <c r="H275" s="191">
        <v>82.191999999999993</v>
      </c>
      <c r="L275" s="188"/>
      <c r="M275" s="192"/>
      <c r="N275" s="193"/>
      <c r="O275" s="193"/>
      <c r="P275" s="193"/>
      <c r="Q275" s="193"/>
      <c r="R275" s="193"/>
      <c r="S275" s="193"/>
      <c r="T275" s="194"/>
      <c r="AT275" s="189" t="s">
        <v>173</v>
      </c>
      <c r="AU275" s="189" t="s">
        <v>82</v>
      </c>
      <c r="AV275" s="14" t="s">
        <v>156</v>
      </c>
      <c r="AW275" s="14" t="s">
        <v>36</v>
      </c>
      <c r="AX275" s="14" t="s">
        <v>80</v>
      </c>
      <c r="AY275" s="189" t="s">
        <v>149</v>
      </c>
    </row>
    <row r="276" spans="2:65" s="1" customFormat="1" ht="51" customHeight="1">
      <c r="B276" s="160"/>
      <c r="C276" s="161" t="s">
        <v>325</v>
      </c>
      <c r="D276" s="161" t="s">
        <v>151</v>
      </c>
      <c r="E276" s="162" t="s">
        <v>386</v>
      </c>
      <c r="F276" s="163" t="s">
        <v>387</v>
      </c>
      <c r="G276" s="164" t="s">
        <v>268</v>
      </c>
      <c r="H276" s="165">
        <v>575.34400000000005</v>
      </c>
      <c r="I276" s="166"/>
      <c r="J276" s="166">
        <f>ROUND(I276*H276,2)</f>
        <v>0</v>
      </c>
      <c r="K276" s="163" t="s">
        <v>155</v>
      </c>
      <c r="L276" s="39"/>
      <c r="M276" s="167" t="s">
        <v>5</v>
      </c>
      <c r="N276" s="168" t="s">
        <v>44</v>
      </c>
      <c r="O276" s="169">
        <v>5.0000000000000001E-3</v>
      </c>
      <c r="P276" s="169">
        <f>O276*H276</f>
        <v>2.8767200000000002</v>
      </c>
      <c r="Q276" s="169">
        <v>0</v>
      </c>
      <c r="R276" s="169">
        <f>Q276*H276</f>
        <v>0</v>
      </c>
      <c r="S276" s="169">
        <v>0</v>
      </c>
      <c r="T276" s="170">
        <f>S276*H276</f>
        <v>0</v>
      </c>
      <c r="AR276" s="25" t="s">
        <v>156</v>
      </c>
      <c r="AT276" s="25" t="s">
        <v>151</v>
      </c>
      <c r="AU276" s="25" t="s">
        <v>82</v>
      </c>
      <c r="AY276" s="25" t="s">
        <v>149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25" t="s">
        <v>80</v>
      </c>
      <c r="BK276" s="171">
        <f>ROUND(I276*H276,2)</f>
        <v>0</v>
      </c>
      <c r="BL276" s="25" t="s">
        <v>156</v>
      </c>
      <c r="BM276" s="25" t="s">
        <v>1661</v>
      </c>
    </row>
    <row r="277" spans="2:65" s="13" customFormat="1">
      <c r="B277" s="182"/>
      <c r="D277" s="173" t="s">
        <v>173</v>
      </c>
      <c r="E277" s="183" t="s">
        <v>5</v>
      </c>
      <c r="F277" s="184" t="s">
        <v>376</v>
      </c>
      <c r="H277" s="183" t="s">
        <v>5</v>
      </c>
      <c r="L277" s="182"/>
      <c r="M277" s="185"/>
      <c r="N277" s="186"/>
      <c r="O277" s="186"/>
      <c r="P277" s="186"/>
      <c r="Q277" s="186"/>
      <c r="R277" s="186"/>
      <c r="S277" s="186"/>
      <c r="T277" s="187"/>
      <c r="AT277" s="183" t="s">
        <v>173</v>
      </c>
      <c r="AU277" s="183" t="s">
        <v>82</v>
      </c>
      <c r="AV277" s="13" t="s">
        <v>80</v>
      </c>
      <c r="AW277" s="13" t="s">
        <v>36</v>
      </c>
      <c r="AX277" s="13" t="s">
        <v>73</v>
      </c>
      <c r="AY277" s="183" t="s">
        <v>149</v>
      </c>
    </row>
    <row r="278" spans="2:65" s="12" customFormat="1">
      <c r="B278" s="172"/>
      <c r="D278" s="173" t="s">
        <v>173</v>
      </c>
      <c r="E278" s="174" t="s">
        <v>5</v>
      </c>
      <c r="F278" s="175" t="s">
        <v>1662</v>
      </c>
      <c r="H278" s="176">
        <v>528.90599999999995</v>
      </c>
      <c r="L278" s="172"/>
      <c r="M278" s="177"/>
      <c r="N278" s="178"/>
      <c r="O278" s="178"/>
      <c r="P278" s="178"/>
      <c r="Q278" s="178"/>
      <c r="R278" s="178"/>
      <c r="S278" s="178"/>
      <c r="T278" s="179"/>
      <c r="AT278" s="174" t="s">
        <v>173</v>
      </c>
      <c r="AU278" s="174" t="s">
        <v>82</v>
      </c>
      <c r="AV278" s="12" t="s">
        <v>82</v>
      </c>
      <c r="AW278" s="12" t="s">
        <v>36</v>
      </c>
      <c r="AX278" s="12" t="s">
        <v>73</v>
      </c>
      <c r="AY278" s="174" t="s">
        <v>149</v>
      </c>
    </row>
    <row r="279" spans="2:65" s="12" customFormat="1">
      <c r="B279" s="172"/>
      <c r="D279" s="173" t="s">
        <v>173</v>
      </c>
      <c r="E279" s="174" t="s">
        <v>5</v>
      </c>
      <c r="F279" s="175" t="s">
        <v>1663</v>
      </c>
      <c r="H279" s="176">
        <v>46.438000000000002</v>
      </c>
      <c r="L279" s="172"/>
      <c r="M279" s="177"/>
      <c r="N279" s="178"/>
      <c r="O279" s="178"/>
      <c r="P279" s="178"/>
      <c r="Q279" s="178"/>
      <c r="R279" s="178"/>
      <c r="S279" s="178"/>
      <c r="T279" s="179"/>
      <c r="AT279" s="174" t="s">
        <v>173</v>
      </c>
      <c r="AU279" s="174" t="s">
        <v>82</v>
      </c>
      <c r="AV279" s="12" t="s">
        <v>82</v>
      </c>
      <c r="AW279" s="12" t="s">
        <v>36</v>
      </c>
      <c r="AX279" s="12" t="s">
        <v>73</v>
      </c>
      <c r="AY279" s="174" t="s">
        <v>149</v>
      </c>
    </row>
    <row r="280" spans="2:65" s="14" customFormat="1">
      <c r="B280" s="188"/>
      <c r="D280" s="173" t="s">
        <v>173</v>
      </c>
      <c r="E280" s="189" t="s">
        <v>5</v>
      </c>
      <c r="F280" s="190" t="s">
        <v>194</v>
      </c>
      <c r="H280" s="191">
        <v>575.34400000000005</v>
      </c>
      <c r="L280" s="188"/>
      <c r="M280" s="192"/>
      <c r="N280" s="193"/>
      <c r="O280" s="193"/>
      <c r="P280" s="193"/>
      <c r="Q280" s="193"/>
      <c r="R280" s="193"/>
      <c r="S280" s="193"/>
      <c r="T280" s="194"/>
      <c r="AT280" s="189" t="s">
        <v>173</v>
      </c>
      <c r="AU280" s="189" t="s">
        <v>82</v>
      </c>
      <c r="AV280" s="14" t="s">
        <v>156</v>
      </c>
      <c r="AW280" s="14" t="s">
        <v>36</v>
      </c>
      <c r="AX280" s="14" t="s">
        <v>80</v>
      </c>
      <c r="AY280" s="189" t="s">
        <v>149</v>
      </c>
    </row>
    <row r="281" spans="2:65" s="1" customFormat="1" ht="25.5" customHeight="1">
      <c r="B281" s="160"/>
      <c r="C281" s="161" t="s">
        <v>331</v>
      </c>
      <c r="D281" s="161" t="s">
        <v>151</v>
      </c>
      <c r="E281" s="162" t="s">
        <v>398</v>
      </c>
      <c r="F281" s="163" t="s">
        <v>399</v>
      </c>
      <c r="G281" s="164" t="s">
        <v>400</v>
      </c>
      <c r="H281" s="165">
        <v>1560.894</v>
      </c>
      <c r="I281" s="166"/>
      <c r="J281" s="166">
        <f>ROUND(I281*H281,2)</f>
        <v>0</v>
      </c>
      <c r="K281" s="163" t="s">
        <v>155</v>
      </c>
      <c r="L281" s="39"/>
      <c r="M281" s="167" t="s">
        <v>5</v>
      </c>
      <c r="N281" s="168" t="s">
        <v>44</v>
      </c>
      <c r="O281" s="169">
        <v>0</v>
      </c>
      <c r="P281" s="169">
        <f>O281*H281</f>
        <v>0</v>
      </c>
      <c r="Q281" s="169">
        <v>0</v>
      </c>
      <c r="R281" s="169">
        <f>Q281*H281</f>
        <v>0</v>
      </c>
      <c r="S281" s="169">
        <v>0</v>
      </c>
      <c r="T281" s="170">
        <f>S281*H281</f>
        <v>0</v>
      </c>
      <c r="AR281" s="25" t="s">
        <v>156</v>
      </c>
      <c r="AT281" s="25" t="s">
        <v>151</v>
      </c>
      <c r="AU281" s="25" t="s">
        <v>82</v>
      </c>
      <c r="AY281" s="25" t="s">
        <v>149</v>
      </c>
      <c r="BE281" s="171">
        <f>IF(N281="základní",J281,0)</f>
        <v>0</v>
      </c>
      <c r="BF281" s="171">
        <f>IF(N281="snížená",J281,0)</f>
        <v>0</v>
      </c>
      <c r="BG281" s="171">
        <f>IF(N281="zákl. přenesená",J281,0)</f>
        <v>0</v>
      </c>
      <c r="BH281" s="171">
        <f>IF(N281="sníž. přenesená",J281,0)</f>
        <v>0</v>
      </c>
      <c r="BI281" s="171">
        <f>IF(N281="nulová",J281,0)</f>
        <v>0</v>
      </c>
      <c r="BJ281" s="25" t="s">
        <v>80</v>
      </c>
      <c r="BK281" s="171">
        <f>ROUND(I281*H281,2)</f>
        <v>0</v>
      </c>
      <c r="BL281" s="25" t="s">
        <v>156</v>
      </c>
      <c r="BM281" s="25" t="s">
        <v>1664</v>
      </c>
    </row>
    <row r="282" spans="2:65" s="1" customFormat="1" ht="27">
      <c r="B282" s="39"/>
      <c r="D282" s="173" t="s">
        <v>179</v>
      </c>
      <c r="F282" s="180" t="s">
        <v>402</v>
      </c>
      <c r="L282" s="39"/>
      <c r="M282" s="181"/>
      <c r="N282" s="40"/>
      <c r="O282" s="40"/>
      <c r="P282" s="40"/>
      <c r="Q282" s="40"/>
      <c r="R282" s="40"/>
      <c r="S282" s="40"/>
      <c r="T282" s="68"/>
      <c r="AT282" s="25" t="s">
        <v>179</v>
      </c>
      <c r="AU282" s="25" t="s">
        <v>82</v>
      </c>
    </row>
    <row r="283" spans="2:65" s="13" customFormat="1">
      <c r="B283" s="182"/>
      <c r="D283" s="173" t="s">
        <v>173</v>
      </c>
      <c r="E283" s="183" t="s">
        <v>5</v>
      </c>
      <c r="F283" s="184" t="s">
        <v>200</v>
      </c>
      <c r="H283" s="183" t="s">
        <v>5</v>
      </c>
      <c r="L283" s="182"/>
      <c r="M283" s="185"/>
      <c r="N283" s="186"/>
      <c r="O283" s="186"/>
      <c r="P283" s="186"/>
      <c r="Q283" s="186"/>
      <c r="R283" s="186"/>
      <c r="S283" s="186"/>
      <c r="T283" s="187"/>
      <c r="AT283" s="183" t="s">
        <v>173</v>
      </c>
      <c r="AU283" s="183" t="s">
        <v>82</v>
      </c>
      <c r="AV283" s="13" t="s">
        <v>80</v>
      </c>
      <c r="AW283" s="13" t="s">
        <v>36</v>
      </c>
      <c r="AX283" s="13" t="s">
        <v>73</v>
      </c>
      <c r="AY283" s="183" t="s">
        <v>149</v>
      </c>
    </row>
    <row r="284" spans="2:65" s="12" customFormat="1">
      <c r="B284" s="172"/>
      <c r="D284" s="173" t="s">
        <v>173</v>
      </c>
      <c r="E284" s="174" t="s">
        <v>5</v>
      </c>
      <c r="F284" s="175" t="s">
        <v>1665</v>
      </c>
      <c r="H284" s="176">
        <v>1291.288</v>
      </c>
      <c r="L284" s="172"/>
      <c r="M284" s="177"/>
      <c r="N284" s="178"/>
      <c r="O284" s="178"/>
      <c r="P284" s="178"/>
      <c r="Q284" s="178"/>
      <c r="R284" s="178"/>
      <c r="S284" s="178"/>
      <c r="T284" s="179"/>
      <c r="AT284" s="174" t="s">
        <v>173</v>
      </c>
      <c r="AU284" s="174" t="s">
        <v>82</v>
      </c>
      <c r="AV284" s="12" t="s">
        <v>82</v>
      </c>
      <c r="AW284" s="12" t="s">
        <v>36</v>
      </c>
      <c r="AX284" s="12" t="s">
        <v>73</v>
      </c>
      <c r="AY284" s="174" t="s">
        <v>149</v>
      </c>
    </row>
    <row r="285" spans="2:65" s="12" customFormat="1">
      <c r="B285" s="172"/>
      <c r="D285" s="173" t="s">
        <v>173</v>
      </c>
      <c r="E285" s="174" t="s">
        <v>5</v>
      </c>
      <c r="F285" s="175" t="s">
        <v>1666</v>
      </c>
      <c r="H285" s="176">
        <v>143.56</v>
      </c>
      <c r="L285" s="172"/>
      <c r="M285" s="177"/>
      <c r="N285" s="178"/>
      <c r="O285" s="178"/>
      <c r="P285" s="178"/>
      <c r="Q285" s="178"/>
      <c r="R285" s="178"/>
      <c r="S285" s="178"/>
      <c r="T285" s="179"/>
      <c r="AT285" s="174" t="s">
        <v>173</v>
      </c>
      <c r="AU285" s="174" t="s">
        <v>82</v>
      </c>
      <c r="AV285" s="12" t="s">
        <v>82</v>
      </c>
      <c r="AW285" s="12" t="s">
        <v>36</v>
      </c>
      <c r="AX285" s="12" t="s">
        <v>73</v>
      </c>
      <c r="AY285" s="174" t="s">
        <v>149</v>
      </c>
    </row>
    <row r="286" spans="2:65" s="15" customFormat="1">
      <c r="B286" s="195"/>
      <c r="D286" s="173" t="s">
        <v>173</v>
      </c>
      <c r="E286" s="196" t="s">
        <v>5</v>
      </c>
      <c r="F286" s="197" t="s">
        <v>284</v>
      </c>
      <c r="H286" s="198">
        <v>1434.848</v>
      </c>
      <c r="L286" s="195"/>
      <c r="M286" s="199"/>
      <c r="N286" s="200"/>
      <c r="O286" s="200"/>
      <c r="P286" s="200"/>
      <c r="Q286" s="200"/>
      <c r="R286" s="200"/>
      <c r="S286" s="200"/>
      <c r="T286" s="201"/>
      <c r="AT286" s="196" t="s">
        <v>173</v>
      </c>
      <c r="AU286" s="196" t="s">
        <v>82</v>
      </c>
      <c r="AV286" s="15" t="s">
        <v>161</v>
      </c>
      <c r="AW286" s="15" t="s">
        <v>36</v>
      </c>
      <c r="AX286" s="15" t="s">
        <v>73</v>
      </c>
      <c r="AY286" s="196" t="s">
        <v>149</v>
      </c>
    </row>
    <row r="287" spans="2:65" s="13" customFormat="1">
      <c r="B287" s="182"/>
      <c r="D287" s="173" t="s">
        <v>173</v>
      </c>
      <c r="E287" s="183" t="s">
        <v>5</v>
      </c>
      <c r="F287" s="184" t="s">
        <v>192</v>
      </c>
      <c r="H287" s="183" t="s">
        <v>5</v>
      </c>
      <c r="L287" s="182"/>
      <c r="M287" s="185"/>
      <c r="N287" s="186"/>
      <c r="O287" s="186"/>
      <c r="P287" s="186"/>
      <c r="Q287" s="186"/>
      <c r="R287" s="186"/>
      <c r="S287" s="186"/>
      <c r="T287" s="187"/>
      <c r="AT287" s="183" t="s">
        <v>173</v>
      </c>
      <c r="AU287" s="183" t="s">
        <v>82</v>
      </c>
      <c r="AV287" s="13" t="s">
        <v>80</v>
      </c>
      <c r="AW287" s="13" t="s">
        <v>36</v>
      </c>
      <c r="AX287" s="13" t="s">
        <v>73</v>
      </c>
      <c r="AY287" s="183" t="s">
        <v>149</v>
      </c>
    </row>
    <row r="288" spans="2:65" s="12" customFormat="1">
      <c r="B288" s="172"/>
      <c r="D288" s="173" t="s">
        <v>173</v>
      </c>
      <c r="E288" s="174" t="s">
        <v>5</v>
      </c>
      <c r="F288" s="175" t="s">
        <v>1667</v>
      </c>
      <c r="H288" s="176">
        <v>113.441</v>
      </c>
      <c r="L288" s="172"/>
      <c r="M288" s="177"/>
      <c r="N288" s="178"/>
      <c r="O288" s="178"/>
      <c r="P288" s="178"/>
      <c r="Q288" s="178"/>
      <c r="R288" s="178"/>
      <c r="S288" s="178"/>
      <c r="T288" s="179"/>
      <c r="AT288" s="174" t="s">
        <v>173</v>
      </c>
      <c r="AU288" s="174" t="s">
        <v>82</v>
      </c>
      <c r="AV288" s="12" t="s">
        <v>82</v>
      </c>
      <c r="AW288" s="12" t="s">
        <v>36</v>
      </c>
      <c r="AX288" s="12" t="s">
        <v>73</v>
      </c>
      <c r="AY288" s="174" t="s">
        <v>149</v>
      </c>
    </row>
    <row r="289" spans="2:65" s="12" customFormat="1">
      <c r="B289" s="172"/>
      <c r="D289" s="173" t="s">
        <v>173</v>
      </c>
      <c r="E289" s="174" t="s">
        <v>5</v>
      </c>
      <c r="F289" s="175" t="s">
        <v>1668</v>
      </c>
      <c r="H289" s="176">
        <v>12.605</v>
      </c>
      <c r="L289" s="172"/>
      <c r="M289" s="177"/>
      <c r="N289" s="178"/>
      <c r="O289" s="178"/>
      <c r="P289" s="178"/>
      <c r="Q289" s="178"/>
      <c r="R289" s="178"/>
      <c r="S289" s="178"/>
      <c r="T289" s="179"/>
      <c r="AT289" s="174" t="s">
        <v>173</v>
      </c>
      <c r="AU289" s="174" t="s">
        <v>82</v>
      </c>
      <c r="AV289" s="12" t="s">
        <v>82</v>
      </c>
      <c r="AW289" s="12" t="s">
        <v>36</v>
      </c>
      <c r="AX289" s="12" t="s">
        <v>73</v>
      </c>
      <c r="AY289" s="174" t="s">
        <v>149</v>
      </c>
    </row>
    <row r="290" spans="2:65" s="15" customFormat="1">
      <c r="B290" s="195"/>
      <c r="D290" s="173" t="s">
        <v>173</v>
      </c>
      <c r="E290" s="196" t="s">
        <v>5</v>
      </c>
      <c r="F290" s="197" t="s">
        <v>284</v>
      </c>
      <c r="H290" s="198">
        <v>126.04600000000001</v>
      </c>
      <c r="L290" s="195"/>
      <c r="M290" s="199"/>
      <c r="N290" s="200"/>
      <c r="O290" s="200"/>
      <c r="P290" s="200"/>
      <c r="Q290" s="200"/>
      <c r="R290" s="200"/>
      <c r="S290" s="200"/>
      <c r="T290" s="201"/>
      <c r="AT290" s="196" t="s">
        <v>173</v>
      </c>
      <c r="AU290" s="196" t="s">
        <v>82</v>
      </c>
      <c r="AV290" s="15" t="s">
        <v>161</v>
      </c>
      <c r="AW290" s="15" t="s">
        <v>36</v>
      </c>
      <c r="AX290" s="15" t="s">
        <v>73</v>
      </c>
      <c r="AY290" s="196" t="s">
        <v>149</v>
      </c>
    </row>
    <row r="291" spans="2:65" s="14" customFormat="1">
      <c r="B291" s="188"/>
      <c r="D291" s="173" t="s">
        <v>173</v>
      </c>
      <c r="E291" s="189" t="s">
        <v>5</v>
      </c>
      <c r="F291" s="190" t="s">
        <v>194</v>
      </c>
      <c r="H291" s="191">
        <v>1560.894</v>
      </c>
      <c r="L291" s="188"/>
      <c r="M291" s="192"/>
      <c r="N291" s="193"/>
      <c r="O291" s="193"/>
      <c r="P291" s="193"/>
      <c r="Q291" s="193"/>
      <c r="R291" s="193"/>
      <c r="S291" s="193"/>
      <c r="T291" s="194"/>
      <c r="AT291" s="189" t="s">
        <v>173</v>
      </c>
      <c r="AU291" s="189" t="s">
        <v>82</v>
      </c>
      <c r="AV291" s="14" t="s">
        <v>156</v>
      </c>
      <c r="AW291" s="14" t="s">
        <v>36</v>
      </c>
      <c r="AX291" s="14" t="s">
        <v>80</v>
      </c>
      <c r="AY291" s="189" t="s">
        <v>149</v>
      </c>
    </row>
    <row r="292" spans="2:65" s="1" customFormat="1" ht="25.5" customHeight="1">
      <c r="B292" s="160"/>
      <c r="C292" s="161" t="s">
        <v>336</v>
      </c>
      <c r="D292" s="161" t="s">
        <v>151</v>
      </c>
      <c r="E292" s="162" t="s">
        <v>408</v>
      </c>
      <c r="F292" s="163" t="s">
        <v>409</v>
      </c>
      <c r="G292" s="164" t="s">
        <v>268</v>
      </c>
      <c r="H292" s="165">
        <v>546.1</v>
      </c>
      <c r="I292" s="166"/>
      <c r="J292" s="166">
        <f>ROUND(I292*H292,2)</f>
        <v>0</v>
      </c>
      <c r="K292" s="163" t="s">
        <v>155</v>
      </c>
      <c r="L292" s="39"/>
      <c r="M292" s="167" t="s">
        <v>5</v>
      </c>
      <c r="N292" s="168" t="s">
        <v>44</v>
      </c>
      <c r="O292" s="169">
        <v>0.29899999999999999</v>
      </c>
      <c r="P292" s="169">
        <f>O292*H292</f>
        <v>163.28389999999999</v>
      </c>
      <c r="Q292" s="169">
        <v>0</v>
      </c>
      <c r="R292" s="169">
        <f>Q292*H292</f>
        <v>0</v>
      </c>
      <c r="S292" s="169">
        <v>0</v>
      </c>
      <c r="T292" s="170">
        <f>S292*H292</f>
        <v>0</v>
      </c>
      <c r="AR292" s="25" t="s">
        <v>156</v>
      </c>
      <c r="AT292" s="25" t="s">
        <v>151</v>
      </c>
      <c r="AU292" s="25" t="s">
        <v>82</v>
      </c>
      <c r="AY292" s="25" t="s">
        <v>149</v>
      </c>
      <c r="BE292" s="171">
        <f>IF(N292="základní",J292,0)</f>
        <v>0</v>
      </c>
      <c r="BF292" s="171">
        <f>IF(N292="snížená",J292,0)</f>
        <v>0</v>
      </c>
      <c r="BG292" s="171">
        <f>IF(N292="zákl. přenesená",J292,0)</f>
        <v>0</v>
      </c>
      <c r="BH292" s="171">
        <f>IF(N292="sníž. přenesená",J292,0)</f>
        <v>0</v>
      </c>
      <c r="BI292" s="171">
        <f>IF(N292="nulová",J292,0)</f>
        <v>0</v>
      </c>
      <c r="BJ292" s="25" t="s">
        <v>80</v>
      </c>
      <c r="BK292" s="171">
        <f>ROUND(I292*H292,2)</f>
        <v>0</v>
      </c>
      <c r="BL292" s="25" t="s">
        <v>156</v>
      </c>
      <c r="BM292" s="25" t="s">
        <v>1669</v>
      </c>
    </row>
    <row r="293" spans="2:65" s="13" customFormat="1">
      <c r="B293" s="182"/>
      <c r="D293" s="173" t="s">
        <v>173</v>
      </c>
      <c r="E293" s="183" t="s">
        <v>5</v>
      </c>
      <c r="F293" s="184" t="s">
        <v>187</v>
      </c>
      <c r="H293" s="183" t="s">
        <v>5</v>
      </c>
      <c r="L293" s="182"/>
      <c r="M293" s="185"/>
      <c r="N293" s="186"/>
      <c r="O293" s="186"/>
      <c r="P293" s="186"/>
      <c r="Q293" s="186"/>
      <c r="R293" s="186"/>
      <c r="S293" s="186"/>
      <c r="T293" s="187"/>
      <c r="AT293" s="183" t="s">
        <v>173</v>
      </c>
      <c r="AU293" s="183" t="s">
        <v>82</v>
      </c>
      <c r="AV293" s="13" t="s">
        <v>80</v>
      </c>
      <c r="AW293" s="13" t="s">
        <v>36</v>
      </c>
      <c r="AX293" s="13" t="s">
        <v>73</v>
      </c>
      <c r="AY293" s="183" t="s">
        <v>149</v>
      </c>
    </row>
    <row r="294" spans="2:65" s="13" customFormat="1">
      <c r="B294" s="182"/>
      <c r="D294" s="173" t="s">
        <v>173</v>
      </c>
      <c r="E294" s="183" t="s">
        <v>5</v>
      </c>
      <c r="F294" s="184" t="s">
        <v>281</v>
      </c>
      <c r="H294" s="183" t="s">
        <v>5</v>
      </c>
      <c r="L294" s="182"/>
      <c r="M294" s="185"/>
      <c r="N294" s="186"/>
      <c r="O294" s="186"/>
      <c r="P294" s="186"/>
      <c r="Q294" s="186"/>
      <c r="R294" s="186"/>
      <c r="S294" s="186"/>
      <c r="T294" s="187"/>
      <c r="AT294" s="183" t="s">
        <v>173</v>
      </c>
      <c r="AU294" s="183" t="s">
        <v>82</v>
      </c>
      <c r="AV294" s="13" t="s">
        <v>80</v>
      </c>
      <c r="AW294" s="13" t="s">
        <v>36</v>
      </c>
      <c r="AX294" s="13" t="s">
        <v>73</v>
      </c>
      <c r="AY294" s="183" t="s">
        <v>149</v>
      </c>
    </row>
    <row r="295" spans="2:65" s="13" customFormat="1">
      <c r="B295" s="182"/>
      <c r="D295" s="173" t="s">
        <v>173</v>
      </c>
      <c r="E295" s="183" t="s">
        <v>5</v>
      </c>
      <c r="F295" s="184" t="s">
        <v>200</v>
      </c>
      <c r="H295" s="183" t="s">
        <v>5</v>
      </c>
      <c r="L295" s="182"/>
      <c r="M295" s="185"/>
      <c r="N295" s="186"/>
      <c r="O295" s="186"/>
      <c r="P295" s="186"/>
      <c r="Q295" s="186"/>
      <c r="R295" s="186"/>
      <c r="S295" s="186"/>
      <c r="T295" s="187"/>
      <c r="AT295" s="183" t="s">
        <v>173</v>
      </c>
      <c r="AU295" s="183" t="s">
        <v>82</v>
      </c>
      <c r="AV295" s="13" t="s">
        <v>80</v>
      </c>
      <c r="AW295" s="13" t="s">
        <v>36</v>
      </c>
      <c r="AX295" s="13" t="s">
        <v>73</v>
      </c>
      <c r="AY295" s="183" t="s">
        <v>149</v>
      </c>
    </row>
    <row r="296" spans="2:65" s="12" customFormat="1">
      <c r="B296" s="172"/>
      <c r="D296" s="173" t="s">
        <v>173</v>
      </c>
      <c r="E296" s="174" t="s">
        <v>5</v>
      </c>
      <c r="F296" s="175" t="s">
        <v>1670</v>
      </c>
      <c r="H296" s="176">
        <v>503.19</v>
      </c>
      <c r="L296" s="172"/>
      <c r="M296" s="177"/>
      <c r="N296" s="178"/>
      <c r="O296" s="178"/>
      <c r="P296" s="178"/>
      <c r="Q296" s="178"/>
      <c r="R296" s="178"/>
      <c r="S296" s="178"/>
      <c r="T296" s="179"/>
      <c r="AT296" s="174" t="s">
        <v>173</v>
      </c>
      <c r="AU296" s="174" t="s">
        <v>82</v>
      </c>
      <c r="AV296" s="12" t="s">
        <v>82</v>
      </c>
      <c r="AW296" s="12" t="s">
        <v>36</v>
      </c>
      <c r="AX296" s="12" t="s">
        <v>73</v>
      </c>
      <c r="AY296" s="174" t="s">
        <v>149</v>
      </c>
    </row>
    <row r="297" spans="2:65" s="15" customFormat="1">
      <c r="B297" s="195"/>
      <c r="D297" s="173" t="s">
        <v>173</v>
      </c>
      <c r="E297" s="196" t="s">
        <v>5</v>
      </c>
      <c r="F297" s="197" t="s">
        <v>284</v>
      </c>
      <c r="H297" s="198">
        <v>503.19</v>
      </c>
      <c r="L297" s="195"/>
      <c r="M297" s="199"/>
      <c r="N297" s="200"/>
      <c r="O297" s="200"/>
      <c r="P297" s="200"/>
      <c r="Q297" s="200"/>
      <c r="R297" s="200"/>
      <c r="S297" s="200"/>
      <c r="T297" s="201"/>
      <c r="AT297" s="196" t="s">
        <v>173</v>
      </c>
      <c r="AU297" s="196" t="s">
        <v>82</v>
      </c>
      <c r="AV297" s="15" t="s">
        <v>161</v>
      </c>
      <c r="AW297" s="15" t="s">
        <v>36</v>
      </c>
      <c r="AX297" s="15" t="s">
        <v>73</v>
      </c>
      <c r="AY297" s="196" t="s">
        <v>149</v>
      </c>
    </row>
    <row r="298" spans="2:65" s="13" customFormat="1">
      <c r="B298" s="182"/>
      <c r="D298" s="173" t="s">
        <v>173</v>
      </c>
      <c r="E298" s="183" t="s">
        <v>5</v>
      </c>
      <c r="F298" s="184" t="s">
        <v>192</v>
      </c>
      <c r="H298" s="183" t="s">
        <v>5</v>
      </c>
      <c r="L298" s="182"/>
      <c r="M298" s="185"/>
      <c r="N298" s="186"/>
      <c r="O298" s="186"/>
      <c r="P298" s="186"/>
      <c r="Q298" s="186"/>
      <c r="R298" s="186"/>
      <c r="S298" s="186"/>
      <c r="T298" s="187"/>
      <c r="AT298" s="183" t="s">
        <v>173</v>
      </c>
      <c r="AU298" s="183" t="s">
        <v>82</v>
      </c>
      <c r="AV298" s="13" t="s">
        <v>80</v>
      </c>
      <c r="AW298" s="13" t="s">
        <v>36</v>
      </c>
      <c r="AX298" s="13" t="s">
        <v>73</v>
      </c>
      <c r="AY298" s="183" t="s">
        <v>149</v>
      </c>
    </row>
    <row r="299" spans="2:65" s="12" customFormat="1">
      <c r="B299" s="172"/>
      <c r="D299" s="173" t="s">
        <v>173</v>
      </c>
      <c r="E299" s="174" t="s">
        <v>5</v>
      </c>
      <c r="F299" s="175" t="s">
        <v>1671</v>
      </c>
      <c r="H299" s="176">
        <v>42.91</v>
      </c>
      <c r="L299" s="172"/>
      <c r="M299" s="177"/>
      <c r="N299" s="178"/>
      <c r="O299" s="178"/>
      <c r="P299" s="178"/>
      <c r="Q299" s="178"/>
      <c r="R299" s="178"/>
      <c r="S299" s="178"/>
      <c r="T299" s="179"/>
      <c r="AT299" s="174" t="s">
        <v>173</v>
      </c>
      <c r="AU299" s="174" t="s">
        <v>82</v>
      </c>
      <c r="AV299" s="12" t="s">
        <v>82</v>
      </c>
      <c r="AW299" s="12" t="s">
        <v>36</v>
      </c>
      <c r="AX299" s="12" t="s">
        <v>73</v>
      </c>
      <c r="AY299" s="174" t="s">
        <v>149</v>
      </c>
    </row>
    <row r="300" spans="2:65" s="14" customFormat="1">
      <c r="B300" s="188"/>
      <c r="D300" s="173" t="s">
        <v>173</v>
      </c>
      <c r="E300" s="189" t="s">
        <v>5</v>
      </c>
      <c r="F300" s="190" t="s">
        <v>194</v>
      </c>
      <c r="H300" s="191">
        <v>546.1</v>
      </c>
      <c r="L300" s="188"/>
      <c r="M300" s="192"/>
      <c r="N300" s="193"/>
      <c r="O300" s="193"/>
      <c r="P300" s="193"/>
      <c r="Q300" s="193"/>
      <c r="R300" s="193"/>
      <c r="S300" s="193"/>
      <c r="T300" s="194"/>
      <c r="AT300" s="189" t="s">
        <v>173</v>
      </c>
      <c r="AU300" s="189" t="s">
        <v>82</v>
      </c>
      <c r="AV300" s="14" t="s">
        <v>156</v>
      </c>
      <c r="AW300" s="14" t="s">
        <v>36</v>
      </c>
      <c r="AX300" s="14" t="s">
        <v>80</v>
      </c>
      <c r="AY300" s="189" t="s">
        <v>149</v>
      </c>
    </row>
    <row r="301" spans="2:65" s="1" customFormat="1" ht="16.5" customHeight="1">
      <c r="B301" s="160"/>
      <c r="C301" s="202" t="s">
        <v>343</v>
      </c>
      <c r="D301" s="202" t="s">
        <v>415</v>
      </c>
      <c r="E301" s="203" t="s">
        <v>416</v>
      </c>
      <c r="F301" s="204" t="s">
        <v>417</v>
      </c>
      <c r="G301" s="205" t="s">
        <v>400</v>
      </c>
      <c r="H301" s="206">
        <v>1092.2</v>
      </c>
      <c r="I301" s="207"/>
      <c r="J301" s="207">
        <f>ROUND(I301*H301,2)</f>
        <v>0</v>
      </c>
      <c r="K301" s="204" t="s">
        <v>155</v>
      </c>
      <c r="L301" s="208"/>
      <c r="M301" s="209" t="s">
        <v>5</v>
      </c>
      <c r="N301" s="210" t="s">
        <v>44</v>
      </c>
      <c r="O301" s="169">
        <v>0</v>
      </c>
      <c r="P301" s="169">
        <f>O301*H301</f>
        <v>0</v>
      </c>
      <c r="Q301" s="169">
        <v>1</v>
      </c>
      <c r="R301" s="169">
        <f>Q301*H301</f>
        <v>1092.2</v>
      </c>
      <c r="S301" s="169">
        <v>0</v>
      </c>
      <c r="T301" s="170">
        <f>S301*H301</f>
        <v>0</v>
      </c>
      <c r="AR301" s="25" t="s">
        <v>195</v>
      </c>
      <c r="AT301" s="25" t="s">
        <v>415</v>
      </c>
      <c r="AU301" s="25" t="s">
        <v>82</v>
      </c>
      <c r="AY301" s="25" t="s">
        <v>149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25" t="s">
        <v>80</v>
      </c>
      <c r="BK301" s="171">
        <f>ROUND(I301*H301,2)</f>
        <v>0</v>
      </c>
      <c r="BL301" s="25" t="s">
        <v>156</v>
      </c>
      <c r="BM301" s="25" t="s">
        <v>1672</v>
      </c>
    </row>
    <row r="302" spans="2:65" s="1" customFormat="1" ht="27">
      <c r="B302" s="39"/>
      <c r="D302" s="173" t="s">
        <v>179</v>
      </c>
      <c r="F302" s="180" t="s">
        <v>419</v>
      </c>
      <c r="L302" s="39"/>
      <c r="M302" s="181"/>
      <c r="N302" s="40"/>
      <c r="O302" s="40"/>
      <c r="P302" s="40"/>
      <c r="Q302" s="40"/>
      <c r="R302" s="40"/>
      <c r="S302" s="40"/>
      <c r="T302" s="68"/>
      <c r="AT302" s="25" t="s">
        <v>179</v>
      </c>
      <c r="AU302" s="25" t="s">
        <v>82</v>
      </c>
    </row>
    <row r="303" spans="2:65" s="12" customFormat="1">
      <c r="B303" s="172"/>
      <c r="D303" s="173" t="s">
        <v>173</v>
      </c>
      <c r="E303" s="174" t="s">
        <v>5</v>
      </c>
      <c r="F303" s="175" t="s">
        <v>1673</v>
      </c>
      <c r="H303" s="176">
        <v>1006.38</v>
      </c>
      <c r="L303" s="172"/>
      <c r="M303" s="177"/>
      <c r="N303" s="178"/>
      <c r="O303" s="178"/>
      <c r="P303" s="178"/>
      <c r="Q303" s="178"/>
      <c r="R303" s="178"/>
      <c r="S303" s="178"/>
      <c r="T303" s="179"/>
      <c r="AT303" s="174" t="s">
        <v>173</v>
      </c>
      <c r="AU303" s="174" t="s">
        <v>82</v>
      </c>
      <c r="AV303" s="12" t="s">
        <v>82</v>
      </c>
      <c r="AW303" s="12" t="s">
        <v>36</v>
      </c>
      <c r="AX303" s="12" t="s">
        <v>73</v>
      </c>
      <c r="AY303" s="174" t="s">
        <v>149</v>
      </c>
    </row>
    <row r="304" spans="2:65" s="12" customFormat="1">
      <c r="B304" s="172"/>
      <c r="D304" s="173" t="s">
        <v>173</v>
      </c>
      <c r="E304" s="174" t="s">
        <v>5</v>
      </c>
      <c r="F304" s="175" t="s">
        <v>1674</v>
      </c>
      <c r="H304" s="176">
        <v>85.82</v>
      </c>
      <c r="L304" s="172"/>
      <c r="M304" s="177"/>
      <c r="N304" s="178"/>
      <c r="O304" s="178"/>
      <c r="P304" s="178"/>
      <c r="Q304" s="178"/>
      <c r="R304" s="178"/>
      <c r="S304" s="178"/>
      <c r="T304" s="179"/>
      <c r="AT304" s="174" t="s">
        <v>173</v>
      </c>
      <c r="AU304" s="174" t="s">
        <v>82</v>
      </c>
      <c r="AV304" s="12" t="s">
        <v>82</v>
      </c>
      <c r="AW304" s="12" t="s">
        <v>36</v>
      </c>
      <c r="AX304" s="12" t="s">
        <v>73</v>
      </c>
      <c r="AY304" s="174" t="s">
        <v>149</v>
      </c>
    </row>
    <row r="305" spans="2:65" s="14" customFormat="1">
      <c r="B305" s="188"/>
      <c r="D305" s="173" t="s">
        <v>173</v>
      </c>
      <c r="E305" s="189" t="s">
        <v>5</v>
      </c>
      <c r="F305" s="190" t="s">
        <v>194</v>
      </c>
      <c r="H305" s="191">
        <v>1092.2</v>
      </c>
      <c r="L305" s="188"/>
      <c r="M305" s="192"/>
      <c r="N305" s="193"/>
      <c r="O305" s="193"/>
      <c r="P305" s="193"/>
      <c r="Q305" s="193"/>
      <c r="R305" s="193"/>
      <c r="S305" s="193"/>
      <c r="T305" s="194"/>
      <c r="AT305" s="189" t="s">
        <v>173</v>
      </c>
      <c r="AU305" s="189" t="s">
        <v>82</v>
      </c>
      <c r="AV305" s="14" t="s">
        <v>156</v>
      </c>
      <c r="AW305" s="14" t="s">
        <v>36</v>
      </c>
      <c r="AX305" s="14" t="s">
        <v>80</v>
      </c>
      <c r="AY305" s="189" t="s">
        <v>149</v>
      </c>
    </row>
    <row r="306" spans="2:65" s="1" customFormat="1" ht="38.25" customHeight="1">
      <c r="B306" s="160"/>
      <c r="C306" s="161" t="s">
        <v>349</v>
      </c>
      <c r="D306" s="161" t="s">
        <v>151</v>
      </c>
      <c r="E306" s="162" t="s">
        <v>423</v>
      </c>
      <c r="F306" s="163" t="s">
        <v>424</v>
      </c>
      <c r="G306" s="164" t="s">
        <v>268</v>
      </c>
      <c r="H306" s="165">
        <v>155.6</v>
      </c>
      <c r="I306" s="166"/>
      <c r="J306" s="166">
        <f>ROUND(I306*H306,2)</f>
        <v>0</v>
      </c>
      <c r="K306" s="163" t="s">
        <v>155</v>
      </c>
      <c r="L306" s="39"/>
      <c r="M306" s="167" t="s">
        <v>5</v>
      </c>
      <c r="N306" s="168" t="s">
        <v>44</v>
      </c>
      <c r="O306" s="169">
        <v>0.28599999999999998</v>
      </c>
      <c r="P306" s="169">
        <f>O306*H306</f>
        <v>44.501599999999996</v>
      </c>
      <c r="Q306" s="169">
        <v>0</v>
      </c>
      <c r="R306" s="169">
        <f>Q306*H306</f>
        <v>0</v>
      </c>
      <c r="S306" s="169">
        <v>0</v>
      </c>
      <c r="T306" s="170">
        <f>S306*H306</f>
        <v>0</v>
      </c>
      <c r="AR306" s="25" t="s">
        <v>156</v>
      </c>
      <c r="AT306" s="25" t="s">
        <v>151</v>
      </c>
      <c r="AU306" s="25" t="s">
        <v>82</v>
      </c>
      <c r="AY306" s="25" t="s">
        <v>149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25" t="s">
        <v>80</v>
      </c>
      <c r="BK306" s="171">
        <f>ROUND(I306*H306,2)</f>
        <v>0</v>
      </c>
      <c r="BL306" s="25" t="s">
        <v>156</v>
      </c>
      <c r="BM306" s="25" t="s">
        <v>1675</v>
      </c>
    </row>
    <row r="307" spans="2:65" s="13" customFormat="1">
      <c r="B307" s="182"/>
      <c r="D307" s="173" t="s">
        <v>173</v>
      </c>
      <c r="E307" s="183" t="s">
        <v>5</v>
      </c>
      <c r="F307" s="184" t="s">
        <v>187</v>
      </c>
      <c r="H307" s="183" t="s">
        <v>5</v>
      </c>
      <c r="L307" s="182"/>
      <c r="M307" s="185"/>
      <c r="N307" s="186"/>
      <c r="O307" s="186"/>
      <c r="P307" s="186"/>
      <c r="Q307" s="186"/>
      <c r="R307" s="186"/>
      <c r="S307" s="186"/>
      <c r="T307" s="187"/>
      <c r="AT307" s="183" t="s">
        <v>173</v>
      </c>
      <c r="AU307" s="183" t="s">
        <v>82</v>
      </c>
      <c r="AV307" s="13" t="s">
        <v>80</v>
      </c>
      <c r="AW307" s="13" t="s">
        <v>36</v>
      </c>
      <c r="AX307" s="13" t="s">
        <v>73</v>
      </c>
      <c r="AY307" s="183" t="s">
        <v>149</v>
      </c>
    </row>
    <row r="308" spans="2:65" s="13" customFormat="1">
      <c r="B308" s="182"/>
      <c r="D308" s="173" t="s">
        <v>173</v>
      </c>
      <c r="E308" s="183" t="s">
        <v>5</v>
      </c>
      <c r="F308" s="184" t="s">
        <v>281</v>
      </c>
      <c r="H308" s="183" t="s">
        <v>5</v>
      </c>
      <c r="L308" s="182"/>
      <c r="M308" s="185"/>
      <c r="N308" s="186"/>
      <c r="O308" s="186"/>
      <c r="P308" s="186"/>
      <c r="Q308" s="186"/>
      <c r="R308" s="186"/>
      <c r="S308" s="186"/>
      <c r="T308" s="187"/>
      <c r="AT308" s="183" t="s">
        <v>173</v>
      </c>
      <c r="AU308" s="183" t="s">
        <v>82</v>
      </c>
      <c r="AV308" s="13" t="s">
        <v>80</v>
      </c>
      <c r="AW308" s="13" t="s">
        <v>36</v>
      </c>
      <c r="AX308" s="13" t="s">
        <v>73</v>
      </c>
      <c r="AY308" s="183" t="s">
        <v>149</v>
      </c>
    </row>
    <row r="309" spans="2:65" s="12" customFormat="1">
      <c r="B309" s="172"/>
      <c r="D309" s="173" t="s">
        <v>173</v>
      </c>
      <c r="E309" s="174" t="s">
        <v>5</v>
      </c>
      <c r="F309" s="175" t="s">
        <v>1676</v>
      </c>
      <c r="H309" s="176">
        <v>141.02000000000001</v>
      </c>
      <c r="L309" s="172"/>
      <c r="M309" s="177"/>
      <c r="N309" s="178"/>
      <c r="O309" s="178"/>
      <c r="P309" s="178"/>
      <c r="Q309" s="178"/>
      <c r="R309" s="178"/>
      <c r="S309" s="178"/>
      <c r="T309" s="179"/>
      <c r="AT309" s="174" t="s">
        <v>173</v>
      </c>
      <c r="AU309" s="174" t="s">
        <v>82</v>
      </c>
      <c r="AV309" s="12" t="s">
        <v>82</v>
      </c>
      <c r="AW309" s="12" t="s">
        <v>36</v>
      </c>
      <c r="AX309" s="12" t="s">
        <v>73</v>
      </c>
      <c r="AY309" s="174" t="s">
        <v>149</v>
      </c>
    </row>
    <row r="310" spans="2:65" s="12" customFormat="1">
      <c r="B310" s="172"/>
      <c r="D310" s="173" t="s">
        <v>173</v>
      </c>
      <c r="E310" s="174" t="s">
        <v>5</v>
      </c>
      <c r="F310" s="175" t="s">
        <v>1677</v>
      </c>
      <c r="H310" s="176">
        <v>14.58</v>
      </c>
      <c r="L310" s="172"/>
      <c r="M310" s="177"/>
      <c r="N310" s="178"/>
      <c r="O310" s="178"/>
      <c r="P310" s="178"/>
      <c r="Q310" s="178"/>
      <c r="R310" s="178"/>
      <c r="S310" s="178"/>
      <c r="T310" s="179"/>
      <c r="AT310" s="174" t="s">
        <v>173</v>
      </c>
      <c r="AU310" s="174" t="s">
        <v>82</v>
      </c>
      <c r="AV310" s="12" t="s">
        <v>82</v>
      </c>
      <c r="AW310" s="12" t="s">
        <v>36</v>
      </c>
      <c r="AX310" s="12" t="s">
        <v>73</v>
      </c>
      <c r="AY310" s="174" t="s">
        <v>149</v>
      </c>
    </row>
    <row r="311" spans="2:65" s="14" customFormat="1">
      <c r="B311" s="188"/>
      <c r="D311" s="173" t="s">
        <v>173</v>
      </c>
      <c r="E311" s="189" t="s">
        <v>5</v>
      </c>
      <c r="F311" s="190" t="s">
        <v>194</v>
      </c>
      <c r="H311" s="191">
        <v>155.6</v>
      </c>
      <c r="L311" s="188"/>
      <c r="M311" s="192"/>
      <c r="N311" s="193"/>
      <c r="O311" s="193"/>
      <c r="P311" s="193"/>
      <c r="Q311" s="193"/>
      <c r="R311" s="193"/>
      <c r="S311" s="193"/>
      <c r="T311" s="194"/>
      <c r="AT311" s="189" t="s">
        <v>173</v>
      </c>
      <c r="AU311" s="189" t="s">
        <v>82</v>
      </c>
      <c r="AV311" s="14" t="s">
        <v>156</v>
      </c>
      <c r="AW311" s="14" t="s">
        <v>36</v>
      </c>
      <c r="AX311" s="14" t="s">
        <v>80</v>
      </c>
      <c r="AY311" s="189" t="s">
        <v>149</v>
      </c>
    </row>
    <row r="312" spans="2:65" s="1" customFormat="1" ht="16.5" customHeight="1">
      <c r="B312" s="160"/>
      <c r="C312" s="202" t="s">
        <v>355</v>
      </c>
      <c r="D312" s="202" t="s">
        <v>415</v>
      </c>
      <c r="E312" s="203" t="s">
        <v>429</v>
      </c>
      <c r="F312" s="204" t="s">
        <v>430</v>
      </c>
      <c r="G312" s="205" t="s">
        <v>400</v>
      </c>
      <c r="H312" s="206">
        <v>311.2</v>
      </c>
      <c r="I312" s="207"/>
      <c r="J312" s="207">
        <f>ROUND(I312*H312,2)</f>
        <v>0</v>
      </c>
      <c r="K312" s="204" t="s">
        <v>155</v>
      </c>
      <c r="L312" s="208"/>
      <c r="M312" s="209" t="s">
        <v>5</v>
      </c>
      <c r="N312" s="210" t="s">
        <v>44</v>
      </c>
      <c r="O312" s="169">
        <v>0</v>
      </c>
      <c r="P312" s="169">
        <f>O312*H312</f>
        <v>0</v>
      </c>
      <c r="Q312" s="169">
        <v>1</v>
      </c>
      <c r="R312" s="169">
        <f>Q312*H312</f>
        <v>311.2</v>
      </c>
      <c r="S312" s="169">
        <v>0</v>
      </c>
      <c r="T312" s="170">
        <f>S312*H312</f>
        <v>0</v>
      </c>
      <c r="AR312" s="25" t="s">
        <v>195</v>
      </c>
      <c r="AT312" s="25" t="s">
        <v>415</v>
      </c>
      <c r="AU312" s="25" t="s">
        <v>82</v>
      </c>
      <c r="AY312" s="25" t="s">
        <v>149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25" t="s">
        <v>80</v>
      </c>
      <c r="BK312" s="171">
        <f>ROUND(I312*H312,2)</f>
        <v>0</v>
      </c>
      <c r="BL312" s="25" t="s">
        <v>156</v>
      </c>
      <c r="BM312" s="25" t="s">
        <v>1678</v>
      </c>
    </row>
    <row r="313" spans="2:65" s="1" customFormat="1" ht="27">
      <c r="B313" s="39"/>
      <c r="D313" s="173" t="s">
        <v>179</v>
      </c>
      <c r="F313" s="180" t="s">
        <v>432</v>
      </c>
      <c r="L313" s="39"/>
      <c r="M313" s="181"/>
      <c r="N313" s="40"/>
      <c r="O313" s="40"/>
      <c r="P313" s="40"/>
      <c r="Q313" s="40"/>
      <c r="R313" s="40"/>
      <c r="S313" s="40"/>
      <c r="T313" s="68"/>
      <c r="AT313" s="25" t="s">
        <v>179</v>
      </c>
      <c r="AU313" s="25" t="s">
        <v>82</v>
      </c>
    </row>
    <row r="314" spans="2:65" s="12" customFormat="1">
      <c r="B314" s="172"/>
      <c r="D314" s="173" t="s">
        <v>173</v>
      </c>
      <c r="F314" s="175" t="s">
        <v>1679</v>
      </c>
      <c r="H314" s="176">
        <v>311.2</v>
      </c>
      <c r="L314" s="172"/>
      <c r="M314" s="177"/>
      <c r="N314" s="178"/>
      <c r="O314" s="178"/>
      <c r="P314" s="178"/>
      <c r="Q314" s="178"/>
      <c r="R314" s="178"/>
      <c r="S314" s="178"/>
      <c r="T314" s="179"/>
      <c r="AT314" s="174" t="s">
        <v>173</v>
      </c>
      <c r="AU314" s="174" t="s">
        <v>82</v>
      </c>
      <c r="AV314" s="12" t="s">
        <v>82</v>
      </c>
      <c r="AW314" s="12" t="s">
        <v>6</v>
      </c>
      <c r="AX314" s="12" t="s">
        <v>80</v>
      </c>
      <c r="AY314" s="174" t="s">
        <v>149</v>
      </c>
    </row>
    <row r="315" spans="2:65" s="11" customFormat="1" ht="29.85" customHeight="1">
      <c r="B315" s="148"/>
      <c r="D315" s="149" t="s">
        <v>72</v>
      </c>
      <c r="E315" s="158" t="s">
        <v>82</v>
      </c>
      <c r="F315" s="158" t="s">
        <v>456</v>
      </c>
      <c r="J315" s="159">
        <f>BK315</f>
        <v>0</v>
      </c>
      <c r="L315" s="148"/>
      <c r="M315" s="152"/>
      <c r="N315" s="153"/>
      <c r="O315" s="153"/>
      <c r="P315" s="154">
        <f>SUM(P316:P325)</f>
        <v>57.228359999999995</v>
      </c>
      <c r="Q315" s="153"/>
      <c r="R315" s="154">
        <f>SUM(R316:R325)</f>
        <v>72.867536000000001</v>
      </c>
      <c r="S315" s="153"/>
      <c r="T315" s="155">
        <f>SUM(T316:T325)</f>
        <v>0</v>
      </c>
      <c r="AR315" s="149" t="s">
        <v>80</v>
      </c>
      <c r="AT315" s="156" t="s">
        <v>72</v>
      </c>
      <c r="AU315" s="156" t="s">
        <v>80</v>
      </c>
      <c r="AY315" s="149" t="s">
        <v>149</v>
      </c>
      <c r="BK315" s="157">
        <f>SUM(BK316:BK325)</f>
        <v>0</v>
      </c>
    </row>
    <row r="316" spans="2:65" s="1" customFormat="1" ht="25.5" customHeight="1">
      <c r="B316" s="160"/>
      <c r="C316" s="161" t="s">
        <v>359</v>
      </c>
      <c r="D316" s="161" t="s">
        <v>151</v>
      </c>
      <c r="E316" s="162" t="s">
        <v>458</v>
      </c>
      <c r="F316" s="163" t="s">
        <v>459</v>
      </c>
      <c r="G316" s="164" t="s">
        <v>268</v>
      </c>
      <c r="H316" s="165">
        <v>44.582999999999998</v>
      </c>
      <c r="I316" s="166"/>
      <c r="J316" s="166">
        <f>ROUND(I316*H316,2)</f>
        <v>0</v>
      </c>
      <c r="K316" s="163" t="s">
        <v>155</v>
      </c>
      <c r="L316" s="39"/>
      <c r="M316" s="167" t="s">
        <v>5</v>
      </c>
      <c r="N316" s="168" t="s">
        <v>44</v>
      </c>
      <c r="O316" s="169">
        <v>0.92</v>
      </c>
      <c r="P316" s="169">
        <f>O316*H316</f>
        <v>41.016359999999999</v>
      </c>
      <c r="Q316" s="169">
        <v>1.63</v>
      </c>
      <c r="R316" s="169">
        <f>Q316*H316</f>
        <v>72.670289999999994</v>
      </c>
      <c r="S316" s="169">
        <v>0</v>
      </c>
      <c r="T316" s="170">
        <f>S316*H316</f>
        <v>0</v>
      </c>
      <c r="AR316" s="25" t="s">
        <v>156</v>
      </c>
      <c r="AT316" s="25" t="s">
        <v>151</v>
      </c>
      <c r="AU316" s="25" t="s">
        <v>82</v>
      </c>
      <c r="AY316" s="25" t="s">
        <v>149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25" t="s">
        <v>80</v>
      </c>
      <c r="BK316" s="171">
        <f>ROUND(I316*H316,2)</f>
        <v>0</v>
      </c>
      <c r="BL316" s="25" t="s">
        <v>156</v>
      </c>
      <c r="BM316" s="25" t="s">
        <v>1680</v>
      </c>
    </row>
    <row r="317" spans="2:65" s="13" customFormat="1">
      <c r="B317" s="182"/>
      <c r="D317" s="173" t="s">
        <v>173</v>
      </c>
      <c r="E317" s="183" t="s">
        <v>5</v>
      </c>
      <c r="F317" s="184" t="s">
        <v>187</v>
      </c>
      <c r="H317" s="183" t="s">
        <v>5</v>
      </c>
      <c r="L317" s="182"/>
      <c r="M317" s="185"/>
      <c r="N317" s="186"/>
      <c r="O317" s="186"/>
      <c r="P317" s="186"/>
      <c r="Q317" s="186"/>
      <c r="R317" s="186"/>
      <c r="S317" s="186"/>
      <c r="T317" s="187"/>
      <c r="AT317" s="183" t="s">
        <v>173</v>
      </c>
      <c r="AU317" s="183" t="s">
        <v>82</v>
      </c>
      <c r="AV317" s="13" t="s">
        <v>80</v>
      </c>
      <c r="AW317" s="13" t="s">
        <v>36</v>
      </c>
      <c r="AX317" s="13" t="s">
        <v>73</v>
      </c>
      <c r="AY317" s="183" t="s">
        <v>149</v>
      </c>
    </row>
    <row r="318" spans="2:65" s="13" customFormat="1">
      <c r="B318" s="182"/>
      <c r="D318" s="173" t="s">
        <v>173</v>
      </c>
      <c r="E318" s="183" t="s">
        <v>5</v>
      </c>
      <c r="F318" s="184" t="s">
        <v>461</v>
      </c>
      <c r="H318" s="183" t="s">
        <v>5</v>
      </c>
      <c r="L318" s="182"/>
      <c r="M318" s="185"/>
      <c r="N318" s="186"/>
      <c r="O318" s="186"/>
      <c r="P318" s="186"/>
      <c r="Q318" s="186"/>
      <c r="R318" s="186"/>
      <c r="S318" s="186"/>
      <c r="T318" s="187"/>
      <c r="AT318" s="183" t="s">
        <v>173</v>
      </c>
      <c r="AU318" s="183" t="s">
        <v>82</v>
      </c>
      <c r="AV318" s="13" t="s">
        <v>80</v>
      </c>
      <c r="AW318" s="13" t="s">
        <v>36</v>
      </c>
      <c r="AX318" s="13" t="s">
        <v>73</v>
      </c>
      <c r="AY318" s="183" t="s">
        <v>149</v>
      </c>
    </row>
    <row r="319" spans="2:65" s="12" customFormat="1">
      <c r="B319" s="172"/>
      <c r="D319" s="173" t="s">
        <v>173</v>
      </c>
      <c r="E319" s="174" t="s">
        <v>5</v>
      </c>
      <c r="F319" s="175" t="s">
        <v>1681</v>
      </c>
      <c r="H319" s="176">
        <v>39.633000000000003</v>
      </c>
      <c r="L319" s="172"/>
      <c r="M319" s="177"/>
      <c r="N319" s="178"/>
      <c r="O319" s="178"/>
      <c r="P319" s="178"/>
      <c r="Q319" s="178"/>
      <c r="R319" s="178"/>
      <c r="S319" s="178"/>
      <c r="T319" s="179"/>
      <c r="AT319" s="174" t="s">
        <v>173</v>
      </c>
      <c r="AU319" s="174" t="s">
        <v>82</v>
      </c>
      <c r="AV319" s="12" t="s">
        <v>82</v>
      </c>
      <c r="AW319" s="12" t="s">
        <v>36</v>
      </c>
      <c r="AX319" s="12" t="s">
        <v>73</v>
      </c>
      <c r="AY319" s="174" t="s">
        <v>149</v>
      </c>
    </row>
    <row r="320" spans="2:65" s="12" customFormat="1">
      <c r="B320" s="172"/>
      <c r="D320" s="173" t="s">
        <v>173</v>
      </c>
      <c r="E320" s="174" t="s">
        <v>5</v>
      </c>
      <c r="F320" s="175" t="s">
        <v>1682</v>
      </c>
      <c r="H320" s="176">
        <v>4.95</v>
      </c>
      <c r="L320" s="172"/>
      <c r="M320" s="177"/>
      <c r="N320" s="178"/>
      <c r="O320" s="178"/>
      <c r="P320" s="178"/>
      <c r="Q320" s="178"/>
      <c r="R320" s="178"/>
      <c r="S320" s="178"/>
      <c r="T320" s="179"/>
      <c r="AT320" s="174" t="s">
        <v>173</v>
      </c>
      <c r="AU320" s="174" t="s">
        <v>82</v>
      </c>
      <c r="AV320" s="12" t="s">
        <v>82</v>
      </c>
      <c r="AW320" s="12" t="s">
        <v>36</v>
      </c>
      <c r="AX320" s="12" t="s">
        <v>73</v>
      </c>
      <c r="AY320" s="174" t="s">
        <v>149</v>
      </c>
    </row>
    <row r="321" spans="2:65" s="14" customFormat="1">
      <c r="B321" s="188"/>
      <c r="D321" s="173" t="s">
        <v>173</v>
      </c>
      <c r="E321" s="189" t="s">
        <v>5</v>
      </c>
      <c r="F321" s="190" t="s">
        <v>194</v>
      </c>
      <c r="H321" s="191">
        <v>44.582999999999998</v>
      </c>
      <c r="L321" s="188"/>
      <c r="M321" s="192"/>
      <c r="N321" s="193"/>
      <c r="O321" s="193"/>
      <c r="P321" s="193"/>
      <c r="Q321" s="193"/>
      <c r="R321" s="193"/>
      <c r="S321" s="193"/>
      <c r="T321" s="194"/>
      <c r="AT321" s="189" t="s">
        <v>173</v>
      </c>
      <c r="AU321" s="189" t="s">
        <v>82</v>
      </c>
      <c r="AV321" s="14" t="s">
        <v>156</v>
      </c>
      <c r="AW321" s="14" t="s">
        <v>36</v>
      </c>
      <c r="AX321" s="14" t="s">
        <v>80</v>
      </c>
      <c r="AY321" s="189" t="s">
        <v>149</v>
      </c>
    </row>
    <row r="322" spans="2:65" s="1" customFormat="1" ht="16.5" customHeight="1">
      <c r="B322" s="160"/>
      <c r="C322" s="161" t="s">
        <v>364</v>
      </c>
      <c r="D322" s="161" t="s">
        <v>151</v>
      </c>
      <c r="E322" s="162" t="s">
        <v>465</v>
      </c>
      <c r="F322" s="163" t="s">
        <v>466</v>
      </c>
      <c r="G322" s="164" t="s">
        <v>219</v>
      </c>
      <c r="H322" s="165">
        <v>270.2</v>
      </c>
      <c r="I322" s="166"/>
      <c r="J322" s="166">
        <f>ROUND(I322*H322,2)</f>
        <v>0</v>
      </c>
      <c r="K322" s="163" t="s">
        <v>5</v>
      </c>
      <c r="L322" s="39"/>
      <c r="M322" s="167" t="s">
        <v>5</v>
      </c>
      <c r="N322" s="168" t="s">
        <v>44</v>
      </c>
      <c r="O322" s="169">
        <v>0.06</v>
      </c>
      <c r="P322" s="169">
        <f>O322*H322</f>
        <v>16.212</v>
      </c>
      <c r="Q322" s="169">
        <v>7.2999999999999996E-4</v>
      </c>
      <c r="R322" s="169">
        <f>Q322*H322</f>
        <v>0.19724599999999998</v>
      </c>
      <c r="S322" s="169">
        <v>0</v>
      </c>
      <c r="T322" s="170">
        <f>S322*H322</f>
        <v>0</v>
      </c>
      <c r="AR322" s="25" t="s">
        <v>156</v>
      </c>
      <c r="AT322" s="25" t="s">
        <v>151</v>
      </c>
      <c r="AU322" s="25" t="s">
        <v>82</v>
      </c>
      <c r="AY322" s="25" t="s">
        <v>149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25" t="s">
        <v>80</v>
      </c>
      <c r="BK322" s="171">
        <f>ROUND(I322*H322,2)</f>
        <v>0</v>
      </c>
      <c r="BL322" s="25" t="s">
        <v>156</v>
      </c>
      <c r="BM322" s="25" t="s">
        <v>1683</v>
      </c>
    </row>
    <row r="323" spans="2:65" s="12" customFormat="1">
      <c r="B323" s="172"/>
      <c r="D323" s="173" t="s">
        <v>173</v>
      </c>
      <c r="E323" s="174" t="s">
        <v>5</v>
      </c>
      <c r="F323" s="175" t="s">
        <v>1684</v>
      </c>
      <c r="H323" s="176">
        <v>240.2</v>
      </c>
      <c r="L323" s="172"/>
      <c r="M323" s="177"/>
      <c r="N323" s="178"/>
      <c r="O323" s="178"/>
      <c r="P323" s="178"/>
      <c r="Q323" s="178"/>
      <c r="R323" s="178"/>
      <c r="S323" s="178"/>
      <c r="T323" s="179"/>
      <c r="AT323" s="174" t="s">
        <v>173</v>
      </c>
      <c r="AU323" s="174" t="s">
        <v>82</v>
      </c>
      <c r="AV323" s="12" t="s">
        <v>82</v>
      </c>
      <c r="AW323" s="12" t="s">
        <v>36</v>
      </c>
      <c r="AX323" s="12" t="s">
        <v>73</v>
      </c>
      <c r="AY323" s="174" t="s">
        <v>149</v>
      </c>
    </row>
    <row r="324" spans="2:65" s="12" customFormat="1">
      <c r="B324" s="172"/>
      <c r="D324" s="173" t="s">
        <v>173</v>
      </c>
      <c r="E324" s="174" t="s">
        <v>5</v>
      </c>
      <c r="F324" s="175" t="s">
        <v>1685</v>
      </c>
      <c r="H324" s="176">
        <v>30</v>
      </c>
      <c r="L324" s="172"/>
      <c r="M324" s="177"/>
      <c r="N324" s="178"/>
      <c r="O324" s="178"/>
      <c r="P324" s="178"/>
      <c r="Q324" s="178"/>
      <c r="R324" s="178"/>
      <c r="S324" s="178"/>
      <c r="T324" s="179"/>
      <c r="AT324" s="174" t="s">
        <v>173</v>
      </c>
      <c r="AU324" s="174" t="s">
        <v>82</v>
      </c>
      <c r="AV324" s="12" t="s">
        <v>82</v>
      </c>
      <c r="AW324" s="12" t="s">
        <v>36</v>
      </c>
      <c r="AX324" s="12" t="s">
        <v>73</v>
      </c>
      <c r="AY324" s="174" t="s">
        <v>149</v>
      </c>
    </row>
    <row r="325" spans="2:65" s="14" customFormat="1">
      <c r="B325" s="188"/>
      <c r="D325" s="173" t="s">
        <v>173</v>
      </c>
      <c r="E325" s="189" t="s">
        <v>5</v>
      </c>
      <c r="F325" s="190" t="s">
        <v>194</v>
      </c>
      <c r="H325" s="191">
        <v>270.2</v>
      </c>
      <c r="L325" s="188"/>
      <c r="M325" s="192"/>
      <c r="N325" s="193"/>
      <c r="O325" s="193"/>
      <c r="P325" s="193"/>
      <c r="Q325" s="193"/>
      <c r="R325" s="193"/>
      <c r="S325" s="193"/>
      <c r="T325" s="194"/>
      <c r="AT325" s="189" t="s">
        <v>173</v>
      </c>
      <c r="AU325" s="189" t="s">
        <v>82</v>
      </c>
      <c r="AV325" s="14" t="s">
        <v>156</v>
      </c>
      <c r="AW325" s="14" t="s">
        <v>36</v>
      </c>
      <c r="AX325" s="14" t="s">
        <v>80</v>
      </c>
      <c r="AY325" s="189" t="s">
        <v>149</v>
      </c>
    </row>
    <row r="326" spans="2:65" s="11" customFormat="1" ht="29.85" customHeight="1">
      <c r="B326" s="148"/>
      <c r="D326" s="149" t="s">
        <v>72</v>
      </c>
      <c r="E326" s="158" t="s">
        <v>161</v>
      </c>
      <c r="F326" s="158" t="s">
        <v>470</v>
      </c>
      <c r="J326" s="159">
        <f>BK326</f>
        <v>0</v>
      </c>
      <c r="L326" s="148"/>
      <c r="M326" s="152"/>
      <c r="N326" s="153"/>
      <c r="O326" s="153"/>
      <c r="P326" s="154">
        <f>P327</f>
        <v>20.417000000000002</v>
      </c>
      <c r="Q326" s="153"/>
      <c r="R326" s="154">
        <f>R327</f>
        <v>0</v>
      </c>
      <c r="S326" s="153"/>
      <c r="T326" s="155">
        <f>T327</f>
        <v>0</v>
      </c>
      <c r="AR326" s="149" t="s">
        <v>80</v>
      </c>
      <c r="AT326" s="156" t="s">
        <v>72</v>
      </c>
      <c r="AU326" s="156" t="s">
        <v>80</v>
      </c>
      <c r="AY326" s="149" t="s">
        <v>149</v>
      </c>
      <c r="BK326" s="157">
        <f>BK327</f>
        <v>0</v>
      </c>
    </row>
    <row r="327" spans="2:65" s="1" customFormat="1" ht="16.5" customHeight="1">
      <c r="B327" s="160"/>
      <c r="C327" s="161" t="s">
        <v>372</v>
      </c>
      <c r="D327" s="161" t="s">
        <v>151</v>
      </c>
      <c r="E327" s="162" t="s">
        <v>472</v>
      </c>
      <c r="F327" s="163" t="s">
        <v>473</v>
      </c>
      <c r="G327" s="164" t="s">
        <v>219</v>
      </c>
      <c r="H327" s="165">
        <v>240.2</v>
      </c>
      <c r="I327" s="166"/>
      <c r="J327" s="166">
        <f>ROUND(I327*H327,2)</f>
        <v>0</v>
      </c>
      <c r="K327" s="163" t="s">
        <v>155</v>
      </c>
      <c r="L327" s="39"/>
      <c r="M327" s="167" t="s">
        <v>5</v>
      </c>
      <c r="N327" s="168" t="s">
        <v>44</v>
      </c>
      <c r="O327" s="169">
        <v>8.5000000000000006E-2</v>
      </c>
      <c r="P327" s="169">
        <f>O327*H327</f>
        <v>20.417000000000002</v>
      </c>
      <c r="Q327" s="169">
        <v>0</v>
      </c>
      <c r="R327" s="169">
        <f>Q327*H327</f>
        <v>0</v>
      </c>
      <c r="S327" s="169">
        <v>0</v>
      </c>
      <c r="T327" s="170">
        <f>S327*H327</f>
        <v>0</v>
      </c>
      <c r="AR327" s="25" t="s">
        <v>156</v>
      </c>
      <c r="AT327" s="25" t="s">
        <v>151</v>
      </c>
      <c r="AU327" s="25" t="s">
        <v>82</v>
      </c>
      <c r="AY327" s="25" t="s">
        <v>149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25" t="s">
        <v>80</v>
      </c>
      <c r="BK327" s="171">
        <f>ROUND(I327*H327,2)</f>
        <v>0</v>
      </c>
      <c r="BL327" s="25" t="s">
        <v>156</v>
      </c>
      <c r="BM327" s="25" t="s">
        <v>1686</v>
      </c>
    </row>
    <row r="328" spans="2:65" s="11" customFormat="1" ht="29.85" customHeight="1">
      <c r="B328" s="148"/>
      <c r="D328" s="149" t="s">
        <v>72</v>
      </c>
      <c r="E328" s="158" t="s">
        <v>156</v>
      </c>
      <c r="F328" s="158" t="s">
        <v>475</v>
      </c>
      <c r="J328" s="159">
        <f>BK328</f>
        <v>0</v>
      </c>
      <c r="L328" s="148"/>
      <c r="M328" s="152"/>
      <c r="N328" s="153"/>
      <c r="O328" s="153"/>
      <c r="P328" s="154">
        <f>SUM(P329:P350)</f>
        <v>43.325935000000001</v>
      </c>
      <c r="Q328" s="153"/>
      <c r="R328" s="154">
        <f>SUM(R329:R350)</f>
        <v>0.65459999999999996</v>
      </c>
      <c r="S328" s="153"/>
      <c r="T328" s="155">
        <f>SUM(T329:T350)</f>
        <v>0</v>
      </c>
      <c r="AR328" s="149" t="s">
        <v>80</v>
      </c>
      <c r="AT328" s="156" t="s">
        <v>72</v>
      </c>
      <c r="AU328" s="156" t="s">
        <v>80</v>
      </c>
      <c r="AY328" s="149" t="s">
        <v>149</v>
      </c>
      <c r="BK328" s="157">
        <f>SUM(BK329:BK350)</f>
        <v>0</v>
      </c>
    </row>
    <row r="329" spans="2:65" s="1" customFormat="1" ht="25.5" customHeight="1">
      <c r="B329" s="160"/>
      <c r="C329" s="161" t="s">
        <v>379</v>
      </c>
      <c r="D329" s="161" t="s">
        <v>151</v>
      </c>
      <c r="E329" s="162" t="s">
        <v>477</v>
      </c>
      <c r="F329" s="163" t="s">
        <v>478</v>
      </c>
      <c r="G329" s="164" t="s">
        <v>268</v>
      </c>
      <c r="H329" s="165">
        <v>28.54</v>
      </c>
      <c r="I329" s="166"/>
      <c r="J329" s="166">
        <f>ROUND(I329*H329,2)</f>
        <v>0</v>
      </c>
      <c r="K329" s="163" t="s">
        <v>155</v>
      </c>
      <c r="L329" s="39"/>
      <c r="M329" s="167" t="s">
        <v>5</v>
      </c>
      <c r="N329" s="168" t="s">
        <v>44</v>
      </c>
      <c r="O329" s="169">
        <v>1.3169999999999999</v>
      </c>
      <c r="P329" s="169">
        <f>O329*H329</f>
        <v>37.587179999999996</v>
      </c>
      <c r="Q329" s="169">
        <v>0</v>
      </c>
      <c r="R329" s="169">
        <f>Q329*H329</f>
        <v>0</v>
      </c>
      <c r="S329" s="169">
        <v>0</v>
      </c>
      <c r="T329" s="170">
        <f>S329*H329</f>
        <v>0</v>
      </c>
      <c r="AR329" s="25" t="s">
        <v>156</v>
      </c>
      <c r="AT329" s="25" t="s">
        <v>151</v>
      </c>
      <c r="AU329" s="25" t="s">
        <v>82</v>
      </c>
      <c r="AY329" s="25" t="s">
        <v>149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25" t="s">
        <v>80</v>
      </c>
      <c r="BK329" s="171">
        <f>ROUND(I329*H329,2)</f>
        <v>0</v>
      </c>
      <c r="BL329" s="25" t="s">
        <v>156</v>
      </c>
      <c r="BM329" s="25" t="s">
        <v>1687</v>
      </c>
    </row>
    <row r="330" spans="2:65" s="13" customFormat="1">
      <c r="B330" s="182"/>
      <c r="D330" s="173" t="s">
        <v>173</v>
      </c>
      <c r="E330" s="183" t="s">
        <v>5</v>
      </c>
      <c r="F330" s="184" t="s">
        <v>187</v>
      </c>
      <c r="H330" s="183" t="s">
        <v>5</v>
      </c>
      <c r="L330" s="182"/>
      <c r="M330" s="185"/>
      <c r="N330" s="186"/>
      <c r="O330" s="186"/>
      <c r="P330" s="186"/>
      <c r="Q330" s="186"/>
      <c r="R330" s="186"/>
      <c r="S330" s="186"/>
      <c r="T330" s="187"/>
      <c r="AT330" s="183" t="s">
        <v>173</v>
      </c>
      <c r="AU330" s="183" t="s">
        <v>82</v>
      </c>
      <c r="AV330" s="13" t="s">
        <v>80</v>
      </c>
      <c r="AW330" s="13" t="s">
        <v>36</v>
      </c>
      <c r="AX330" s="13" t="s">
        <v>73</v>
      </c>
      <c r="AY330" s="183" t="s">
        <v>149</v>
      </c>
    </row>
    <row r="331" spans="2:65" s="13" customFormat="1">
      <c r="B331" s="182"/>
      <c r="D331" s="173" t="s">
        <v>173</v>
      </c>
      <c r="E331" s="183" t="s">
        <v>5</v>
      </c>
      <c r="F331" s="184" t="s">
        <v>281</v>
      </c>
      <c r="H331" s="183" t="s">
        <v>5</v>
      </c>
      <c r="L331" s="182"/>
      <c r="M331" s="185"/>
      <c r="N331" s="186"/>
      <c r="O331" s="186"/>
      <c r="P331" s="186"/>
      <c r="Q331" s="186"/>
      <c r="R331" s="186"/>
      <c r="S331" s="186"/>
      <c r="T331" s="187"/>
      <c r="AT331" s="183" t="s">
        <v>173</v>
      </c>
      <c r="AU331" s="183" t="s">
        <v>82</v>
      </c>
      <c r="AV331" s="13" t="s">
        <v>80</v>
      </c>
      <c r="AW331" s="13" t="s">
        <v>36</v>
      </c>
      <c r="AX331" s="13" t="s">
        <v>73</v>
      </c>
      <c r="AY331" s="183" t="s">
        <v>149</v>
      </c>
    </row>
    <row r="332" spans="2:65" s="12" customFormat="1">
      <c r="B332" s="172"/>
      <c r="D332" s="173" t="s">
        <v>173</v>
      </c>
      <c r="E332" s="174" t="s">
        <v>5</v>
      </c>
      <c r="F332" s="175" t="s">
        <v>1688</v>
      </c>
      <c r="H332" s="176">
        <v>25.24</v>
      </c>
      <c r="L332" s="172"/>
      <c r="M332" s="177"/>
      <c r="N332" s="178"/>
      <c r="O332" s="178"/>
      <c r="P332" s="178"/>
      <c r="Q332" s="178"/>
      <c r="R332" s="178"/>
      <c r="S332" s="178"/>
      <c r="T332" s="179"/>
      <c r="AT332" s="174" t="s">
        <v>173</v>
      </c>
      <c r="AU332" s="174" t="s">
        <v>82</v>
      </c>
      <c r="AV332" s="12" t="s">
        <v>82</v>
      </c>
      <c r="AW332" s="12" t="s">
        <v>36</v>
      </c>
      <c r="AX332" s="12" t="s">
        <v>73</v>
      </c>
      <c r="AY332" s="174" t="s">
        <v>149</v>
      </c>
    </row>
    <row r="333" spans="2:65" s="12" customFormat="1">
      <c r="B333" s="172"/>
      <c r="D333" s="173" t="s">
        <v>173</v>
      </c>
      <c r="E333" s="174" t="s">
        <v>5</v>
      </c>
      <c r="F333" s="175" t="s">
        <v>1689</v>
      </c>
      <c r="H333" s="176">
        <v>3.3</v>
      </c>
      <c r="L333" s="172"/>
      <c r="M333" s="177"/>
      <c r="N333" s="178"/>
      <c r="O333" s="178"/>
      <c r="P333" s="178"/>
      <c r="Q333" s="178"/>
      <c r="R333" s="178"/>
      <c r="S333" s="178"/>
      <c r="T333" s="179"/>
      <c r="AT333" s="174" t="s">
        <v>173</v>
      </c>
      <c r="AU333" s="174" t="s">
        <v>82</v>
      </c>
      <c r="AV333" s="12" t="s">
        <v>82</v>
      </c>
      <c r="AW333" s="12" t="s">
        <v>36</v>
      </c>
      <c r="AX333" s="12" t="s">
        <v>73</v>
      </c>
      <c r="AY333" s="174" t="s">
        <v>149</v>
      </c>
    </row>
    <row r="334" spans="2:65" s="14" customFormat="1">
      <c r="B334" s="188"/>
      <c r="D334" s="173" t="s">
        <v>173</v>
      </c>
      <c r="E334" s="189" t="s">
        <v>5</v>
      </c>
      <c r="F334" s="190" t="s">
        <v>194</v>
      </c>
      <c r="H334" s="191">
        <v>28.54</v>
      </c>
      <c r="L334" s="188"/>
      <c r="M334" s="192"/>
      <c r="N334" s="193"/>
      <c r="O334" s="193"/>
      <c r="P334" s="193"/>
      <c r="Q334" s="193"/>
      <c r="R334" s="193"/>
      <c r="S334" s="193"/>
      <c r="T334" s="194"/>
      <c r="AT334" s="189" t="s">
        <v>173</v>
      </c>
      <c r="AU334" s="189" t="s">
        <v>82</v>
      </c>
      <c r="AV334" s="14" t="s">
        <v>156</v>
      </c>
      <c r="AW334" s="14" t="s">
        <v>36</v>
      </c>
      <c r="AX334" s="14" t="s">
        <v>80</v>
      </c>
      <c r="AY334" s="189" t="s">
        <v>149</v>
      </c>
    </row>
    <row r="335" spans="2:65" s="1" customFormat="1" ht="25.5" customHeight="1">
      <c r="B335" s="160"/>
      <c r="C335" s="161" t="s">
        <v>385</v>
      </c>
      <c r="D335" s="161" t="s">
        <v>151</v>
      </c>
      <c r="E335" s="162" t="s">
        <v>483</v>
      </c>
      <c r="F335" s="163" t="s">
        <v>484</v>
      </c>
      <c r="G335" s="164" t="s">
        <v>171</v>
      </c>
      <c r="H335" s="165">
        <v>0.75</v>
      </c>
      <c r="I335" s="166"/>
      <c r="J335" s="166">
        <f>ROUND(I335*H335,2)</f>
        <v>0</v>
      </c>
      <c r="K335" s="163" t="s">
        <v>155</v>
      </c>
      <c r="L335" s="39"/>
      <c r="M335" s="167" t="s">
        <v>5</v>
      </c>
      <c r="N335" s="168" t="s">
        <v>44</v>
      </c>
      <c r="O335" s="169">
        <v>0.05</v>
      </c>
      <c r="P335" s="169">
        <f>O335*H335</f>
        <v>3.7500000000000006E-2</v>
      </c>
      <c r="Q335" s="169">
        <v>0</v>
      </c>
      <c r="R335" s="169">
        <f>Q335*H335</f>
        <v>0</v>
      </c>
      <c r="S335" s="169">
        <v>0</v>
      </c>
      <c r="T335" s="170">
        <f>S335*H335</f>
        <v>0</v>
      </c>
      <c r="AR335" s="25" t="s">
        <v>156</v>
      </c>
      <c r="AT335" s="25" t="s">
        <v>151</v>
      </c>
      <c r="AU335" s="25" t="s">
        <v>82</v>
      </c>
      <c r="AY335" s="25" t="s">
        <v>149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25" t="s">
        <v>80</v>
      </c>
      <c r="BK335" s="171">
        <f>ROUND(I335*H335,2)</f>
        <v>0</v>
      </c>
      <c r="BL335" s="25" t="s">
        <v>156</v>
      </c>
      <c r="BM335" s="25" t="s">
        <v>1690</v>
      </c>
    </row>
    <row r="336" spans="2:65" s="13" customFormat="1">
      <c r="B336" s="182"/>
      <c r="D336" s="173" t="s">
        <v>173</v>
      </c>
      <c r="E336" s="183" t="s">
        <v>5</v>
      </c>
      <c r="F336" s="184" t="s">
        <v>486</v>
      </c>
      <c r="H336" s="183" t="s">
        <v>5</v>
      </c>
      <c r="L336" s="182"/>
      <c r="M336" s="185"/>
      <c r="N336" s="186"/>
      <c r="O336" s="186"/>
      <c r="P336" s="186"/>
      <c r="Q336" s="186"/>
      <c r="R336" s="186"/>
      <c r="S336" s="186"/>
      <c r="T336" s="187"/>
      <c r="AT336" s="183" t="s">
        <v>173</v>
      </c>
      <c r="AU336" s="183" t="s">
        <v>82</v>
      </c>
      <c r="AV336" s="13" t="s">
        <v>80</v>
      </c>
      <c r="AW336" s="13" t="s">
        <v>36</v>
      </c>
      <c r="AX336" s="13" t="s">
        <v>73</v>
      </c>
      <c r="AY336" s="183" t="s">
        <v>149</v>
      </c>
    </row>
    <row r="337" spans="2:65" s="12" customFormat="1">
      <c r="B337" s="172"/>
      <c r="D337" s="173" t="s">
        <v>173</v>
      </c>
      <c r="E337" s="174" t="s">
        <v>5</v>
      </c>
      <c r="F337" s="175" t="s">
        <v>1691</v>
      </c>
      <c r="H337" s="176">
        <v>0.75</v>
      </c>
      <c r="L337" s="172"/>
      <c r="M337" s="177"/>
      <c r="N337" s="178"/>
      <c r="O337" s="178"/>
      <c r="P337" s="178"/>
      <c r="Q337" s="178"/>
      <c r="R337" s="178"/>
      <c r="S337" s="178"/>
      <c r="T337" s="179"/>
      <c r="AT337" s="174" t="s">
        <v>173</v>
      </c>
      <c r="AU337" s="174" t="s">
        <v>82</v>
      </c>
      <c r="AV337" s="12" t="s">
        <v>82</v>
      </c>
      <c r="AW337" s="12" t="s">
        <v>36</v>
      </c>
      <c r="AX337" s="12" t="s">
        <v>80</v>
      </c>
      <c r="AY337" s="174" t="s">
        <v>149</v>
      </c>
    </row>
    <row r="338" spans="2:65" s="1" customFormat="1" ht="25.5" customHeight="1">
      <c r="B338" s="160"/>
      <c r="C338" s="161" t="s">
        <v>391</v>
      </c>
      <c r="D338" s="161" t="s">
        <v>151</v>
      </c>
      <c r="E338" s="162" t="s">
        <v>488</v>
      </c>
      <c r="F338" s="163" t="s">
        <v>489</v>
      </c>
      <c r="G338" s="164" t="s">
        <v>154</v>
      </c>
      <c r="H338" s="165">
        <v>9</v>
      </c>
      <c r="I338" s="166"/>
      <c r="J338" s="166">
        <f>ROUND(I338*H338,2)</f>
        <v>0</v>
      </c>
      <c r="K338" s="163" t="s">
        <v>155</v>
      </c>
      <c r="L338" s="39"/>
      <c r="M338" s="167" t="s">
        <v>5</v>
      </c>
      <c r="N338" s="168" t="s">
        <v>44</v>
      </c>
      <c r="O338" s="169">
        <v>0.28000000000000003</v>
      </c>
      <c r="P338" s="169">
        <f>O338*H338</f>
        <v>2.5200000000000005</v>
      </c>
      <c r="Q338" s="169">
        <v>6.6E-3</v>
      </c>
      <c r="R338" s="169">
        <f>Q338*H338</f>
        <v>5.9400000000000001E-2</v>
      </c>
      <c r="S338" s="169">
        <v>0</v>
      </c>
      <c r="T338" s="170">
        <f>S338*H338</f>
        <v>0</v>
      </c>
      <c r="AR338" s="25" t="s">
        <v>156</v>
      </c>
      <c r="AT338" s="25" t="s">
        <v>151</v>
      </c>
      <c r="AU338" s="25" t="s">
        <v>82</v>
      </c>
      <c r="AY338" s="25" t="s">
        <v>149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25" t="s">
        <v>80</v>
      </c>
      <c r="BK338" s="171">
        <f>ROUND(I338*H338,2)</f>
        <v>0</v>
      </c>
      <c r="BL338" s="25" t="s">
        <v>156</v>
      </c>
      <c r="BM338" s="25" t="s">
        <v>1692</v>
      </c>
    </row>
    <row r="339" spans="2:65" s="13" customFormat="1">
      <c r="B339" s="182"/>
      <c r="D339" s="173" t="s">
        <v>173</v>
      </c>
      <c r="E339" s="183" t="s">
        <v>5</v>
      </c>
      <c r="F339" s="184" t="s">
        <v>491</v>
      </c>
      <c r="H339" s="183" t="s">
        <v>5</v>
      </c>
      <c r="L339" s="182"/>
      <c r="M339" s="185"/>
      <c r="N339" s="186"/>
      <c r="O339" s="186"/>
      <c r="P339" s="186"/>
      <c r="Q339" s="186"/>
      <c r="R339" s="186"/>
      <c r="S339" s="186"/>
      <c r="T339" s="187"/>
      <c r="AT339" s="183" t="s">
        <v>173</v>
      </c>
      <c r="AU339" s="183" t="s">
        <v>82</v>
      </c>
      <c r="AV339" s="13" t="s">
        <v>80</v>
      </c>
      <c r="AW339" s="13" t="s">
        <v>36</v>
      </c>
      <c r="AX339" s="13" t="s">
        <v>73</v>
      </c>
      <c r="AY339" s="183" t="s">
        <v>149</v>
      </c>
    </row>
    <row r="340" spans="2:65" s="12" customFormat="1">
      <c r="B340" s="172"/>
      <c r="D340" s="173" t="s">
        <v>173</v>
      </c>
      <c r="E340" s="174" t="s">
        <v>5</v>
      </c>
      <c r="F340" s="175" t="s">
        <v>1693</v>
      </c>
      <c r="H340" s="176">
        <v>9</v>
      </c>
      <c r="L340" s="172"/>
      <c r="M340" s="177"/>
      <c r="N340" s="178"/>
      <c r="O340" s="178"/>
      <c r="P340" s="178"/>
      <c r="Q340" s="178"/>
      <c r="R340" s="178"/>
      <c r="S340" s="178"/>
      <c r="T340" s="179"/>
      <c r="AT340" s="174" t="s">
        <v>173</v>
      </c>
      <c r="AU340" s="174" t="s">
        <v>82</v>
      </c>
      <c r="AV340" s="12" t="s">
        <v>82</v>
      </c>
      <c r="AW340" s="12" t="s">
        <v>36</v>
      </c>
      <c r="AX340" s="12" t="s">
        <v>80</v>
      </c>
      <c r="AY340" s="174" t="s">
        <v>149</v>
      </c>
    </row>
    <row r="341" spans="2:65" s="1" customFormat="1" ht="16.5" customHeight="1">
      <c r="B341" s="160"/>
      <c r="C341" s="202" t="s">
        <v>397</v>
      </c>
      <c r="D341" s="202" t="s">
        <v>415</v>
      </c>
      <c r="E341" s="203" t="s">
        <v>921</v>
      </c>
      <c r="F341" s="204" t="s">
        <v>922</v>
      </c>
      <c r="G341" s="205" t="s">
        <v>512</v>
      </c>
      <c r="H341" s="206">
        <v>2</v>
      </c>
      <c r="I341" s="207"/>
      <c r="J341" s="207">
        <f>ROUND(I341*H341,2)</f>
        <v>0</v>
      </c>
      <c r="K341" s="204" t="s">
        <v>5</v>
      </c>
      <c r="L341" s="208"/>
      <c r="M341" s="209" t="s">
        <v>5</v>
      </c>
      <c r="N341" s="210" t="s">
        <v>44</v>
      </c>
      <c r="O341" s="169">
        <v>0</v>
      </c>
      <c r="P341" s="169">
        <f>O341*H341</f>
        <v>0</v>
      </c>
      <c r="Q341" s="169">
        <v>0.08</v>
      </c>
      <c r="R341" s="169">
        <f>Q341*H341</f>
        <v>0.16</v>
      </c>
      <c r="S341" s="169">
        <v>0</v>
      </c>
      <c r="T341" s="170">
        <f>S341*H341</f>
        <v>0</v>
      </c>
      <c r="AR341" s="25" t="s">
        <v>195</v>
      </c>
      <c r="AT341" s="25" t="s">
        <v>415</v>
      </c>
      <c r="AU341" s="25" t="s">
        <v>82</v>
      </c>
      <c r="AY341" s="25" t="s">
        <v>149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25" t="s">
        <v>80</v>
      </c>
      <c r="BK341" s="171">
        <f>ROUND(I341*H341,2)</f>
        <v>0</v>
      </c>
      <c r="BL341" s="25" t="s">
        <v>156</v>
      </c>
      <c r="BM341" s="25" t="s">
        <v>1694</v>
      </c>
    </row>
    <row r="342" spans="2:65" s="1" customFormat="1" ht="16.5" customHeight="1">
      <c r="B342" s="160"/>
      <c r="C342" s="202" t="s">
        <v>407</v>
      </c>
      <c r="D342" s="202" t="s">
        <v>415</v>
      </c>
      <c r="E342" s="203" t="s">
        <v>494</v>
      </c>
      <c r="F342" s="204" t="s">
        <v>495</v>
      </c>
      <c r="G342" s="205" t="s">
        <v>154</v>
      </c>
      <c r="H342" s="206">
        <v>2</v>
      </c>
      <c r="I342" s="207"/>
      <c r="J342" s="207">
        <f>ROUND(I342*H342,2)</f>
        <v>0</v>
      </c>
      <c r="K342" s="204" t="s">
        <v>5</v>
      </c>
      <c r="L342" s="208"/>
      <c r="M342" s="209" t="s">
        <v>5</v>
      </c>
      <c r="N342" s="210" t="s">
        <v>44</v>
      </c>
      <c r="O342" s="169">
        <v>0</v>
      </c>
      <c r="P342" s="169">
        <f>O342*H342</f>
        <v>0</v>
      </c>
      <c r="Q342" s="169">
        <v>3.9E-2</v>
      </c>
      <c r="R342" s="169">
        <f>Q342*H342</f>
        <v>7.8E-2</v>
      </c>
      <c r="S342" s="169">
        <v>0</v>
      </c>
      <c r="T342" s="170">
        <f>S342*H342</f>
        <v>0</v>
      </c>
      <c r="AR342" s="25" t="s">
        <v>195</v>
      </c>
      <c r="AT342" s="25" t="s">
        <v>415</v>
      </c>
      <c r="AU342" s="25" t="s">
        <v>82</v>
      </c>
      <c r="AY342" s="25" t="s">
        <v>149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25" t="s">
        <v>80</v>
      </c>
      <c r="BK342" s="171">
        <f>ROUND(I342*H342,2)</f>
        <v>0</v>
      </c>
      <c r="BL342" s="25" t="s">
        <v>156</v>
      </c>
      <c r="BM342" s="25" t="s">
        <v>1695</v>
      </c>
    </row>
    <row r="343" spans="2:65" s="1" customFormat="1" ht="16.5" customHeight="1">
      <c r="B343" s="160"/>
      <c r="C343" s="202" t="s">
        <v>414</v>
      </c>
      <c r="D343" s="202" t="s">
        <v>415</v>
      </c>
      <c r="E343" s="203" t="s">
        <v>498</v>
      </c>
      <c r="F343" s="204" t="s">
        <v>499</v>
      </c>
      <c r="G343" s="205" t="s">
        <v>154</v>
      </c>
      <c r="H343" s="206">
        <v>2</v>
      </c>
      <c r="I343" s="207"/>
      <c r="J343" s="207">
        <f>ROUND(I343*H343,2)</f>
        <v>0</v>
      </c>
      <c r="K343" s="204" t="s">
        <v>155</v>
      </c>
      <c r="L343" s="208"/>
      <c r="M343" s="209" t="s">
        <v>5</v>
      </c>
      <c r="N343" s="210" t="s">
        <v>44</v>
      </c>
      <c r="O343" s="169">
        <v>0</v>
      </c>
      <c r="P343" s="169">
        <f>O343*H343</f>
        <v>0</v>
      </c>
      <c r="Q343" s="169">
        <v>5.0999999999999997E-2</v>
      </c>
      <c r="R343" s="169">
        <f>Q343*H343</f>
        <v>0.10199999999999999</v>
      </c>
      <c r="S343" s="169">
        <v>0</v>
      </c>
      <c r="T343" s="170">
        <f>S343*H343</f>
        <v>0</v>
      </c>
      <c r="AR343" s="25" t="s">
        <v>195</v>
      </c>
      <c r="AT343" s="25" t="s">
        <v>415</v>
      </c>
      <c r="AU343" s="25" t="s">
        <v>82</v>
      </c>
      <c r="AY343" s="25" t="s">
        <v>149</v>
      </c>
      <c r="BE343" s="171">
        <f>IF(N343="základní",J343,0)</f>
        <v>0</v>
      </c>
      <c r="BF343" s="171">
        <f>IF(N343="snížená",J343,0)</f>
        <v>0</v>
      </c>
      <c r="BG343" s="171">
        <f>IF(N343="zákl. přenesená",J343,0)</f>
        <v>0</v>
      </c>
      <c r="BH343" s="171">
        <f>IF(N343="sníž. přenesená",J343,0)</f>
        <v>0</v>
      </c>
      <c r="BI343" s="171">
        <f>IF(N343="nulová",J343,0)</f>
        <v>0</v>
      </c>
      <c r="BJ343" s="25" t="s">
        <v>80</v>
      </c>
      <c r="BK343" s="171">
        <f>ROUND(I343*H343,2)</f>
        <v>0</v>
      </c>
      <c r="BL343" s="25" t="s">
        <v>156</v>
      </c>
      <c r="BM343" s="25" t="s">
        <v>1696</v>
      </c>
    </row>
    <row r="344" spans="2:65" s="1" customFormat="1" ht="16.5" customHeight="1">
      <c r="B344" s="160"/>
      <c r="C344" s="202" t="s">
        <v>422</v>
      </c>
      <c r="D344" s="202" t="s">
        <v>415</v>
      </c>
      <c r="E344" s="203" t="s">
        <v>502</v>
      </c>
      <c r="F344" s="204" t="s">
        <v>503</v>
      </c>
      <c r="G344" s="205" t="s">
        <v>154</v>
      </c>
      <c r="H344" s="206">
        <v>3</v>
      </c>
      <c r="I344" s="207"/>
      <c r="J344" s="207">
        <f>ROUND(I344*H344,2)</f>
        <v>0</v>
      </c>
      <c r="K344" s="204" t="s">
        <v>5</v>
      </c>
      <c r="L344" s="208"/>
      <c r="M344" s="209" t="s">
        <v>5</v>
      </c>
      <c r="N344" s="210" t="s">
        <v>44</v>
      </c>
      <c r="O344" s="169">
        <v>0</v>
      </c>
      <c r="P344" s="169">
        <f>O344*H344</f>
        <v>0</v>
      </c>
      <c r="Q344" s="169">
        <v>6.4000000000000001E-2</v>
      </c>
      <c r="R344" s="169">
        <f>Q344*H344</f>
        <v>0.192</v>
      </c>
      <c r="S344" s="169">
        <v>0</v>
      </c>
      <c r="T344" s="170">
        <f>S344*H344</f>
        <v>0</v>
      </c>
      <c r="AR344" s="25" t="s">
        <v>195</v>
      </c>
      <c r="AT344" s="25" t="s">
        <v>415</v>
      </c>
      <c r="AU344" s="25" t="s">
        <v>82</v>
      </c>
      <c r="AY344" s="25" t="s">
        <v>149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25" t="s">
        <v>80</v>
      </c>
      <c r="BK344" s="171">
        <f>ROUND(I344*H344,2)</f>
        <v>0</v>
      </c>
      <c r="BL344" s="25" t="s">
        <v>156</v>
      </c>
      <c r="BM344" s="25" t="s">
        <v>1697</v>
      </c>
    </row>
    <row r="345" spans="2:65" s="1" customFormat="1" ht="25.5" customHeight="1">
      <c r="B345" s="160"/>
      <c r="C345" s="161" t="s">
        <v>428</v>
      </c>
      <c r="D345" s="161" t="s">
        <v>151</v>
      </c>
      <c r="E345" s="162" t="s">
        <v>506</v>
      </c>
      <c r="F345" s="163" t="s">
        <v>507</v>
      </c>
      <c r="G345" s="164" t="s">
        <v>154</v>
      </c>
      <c r="H345" s="165">
        <v>2</v>
      </c>
      <c r="I345" s="166"/>
      <c r="J345" s="166">
        <f>ROUND(I345*H345,2)</f>
        <v>0</v>
      </c>
      <c r="K345" s="163" t="s">
        <v>155</v>
      </c>
      <c r="L345" s="39"/>
      <c r="M345" s="167" t="s">
        <v>5</v>
      </c>
      <c r="N345" s="168" t="s">
        <v>44</v>
      </c>
      <c r="O345" s="169">
        <v>0.56000000000000005</v>
      </c>
      <c r="P345" s="169">
        <f>O345*H345</f>
        <v>1.1200000000000001</v>
      </c>
      <c r="Q345" s="169">
        <v>6.6E-3</v>
      </c>
      <c r="R345" s="169">
        <f>Q345*H345</f>
        <v>1.32E-2</v>
      </c>
      <c r="S345" s="169">
        <v>0</v>
      </c>
      <c r="T345" s="170">
        <f>S345*H345</f>
        <v>0</v>
      </c>
      <c r="AR345" s="25" t="s">
        <v>156</v>
      </c>
      <c r="AT345" s="25" t="s">
        <v>151</v>
      </c>
      <c r="AU345" s="25" t="s">
        <v>82</v>
      </c>
      <c r="AY345" s="25" t="s">
        <v>149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25" t="s">
        <v>80</v>
      </c>
      <c r="BK345" s="171">
        <f>ROUND(I345*H345,2)</f>
        <v>0</v>
      </c>
      <c r="BL345" s="25" t="s">
        <v>156</v>
      </c>
      <c r="BM345" s="25" t="s">
        <v>1698</v>
      </c>
    </row>
    <row r="346" spans="2:65" s="13" customFormat="1">
      <c r="B346" s="182"/>
      <c r="D346" s="173" t="s">
        <v>173</v>
      </c>
      <c r="E346" s="183" t="s">
        <v>5</v>
      </c>
      <c r="F346" s="184" t="s">
        <v>491</v>
      </c>
      <c r="H346" s="183" t="s">
        <v>5</v>
      </c>
      <c r="L346" s="182"/>
      <c r="M346" s="185"/>
      <c r="N346" s="186"/>
      <c r="O346" s="186"/>
      <c r="P346" s="186"/>
      <c r="Q346" s="186"/>
      <c r="R346" s="186"/>
      <c r="S346" s="186"/>
      <c r="T346" s="187"/>
      <c r="AT346" s="183" t="s">
        <v>173</v>
      </c>
      <c r="AU346" s="183" t="s">
        <v>82</v>
      </c>
      <c r="AV346" s="13" t="s">
        <v>80</v>
      </c>
      <c r="AW346" s="13" t="s">
        <v>36</v>
      </c>
      <c r="AX346" s="13" t="s">
        <v>73</v>
      </c>
      <c r="AY346" s="183" t="s">
        <v>149</v>
      </c>
    </row>
    <row r="347" spans="2:65" s="12" customFormat="1">
      <c r="B347" s="172"/>
      <c r="D347" s="173" t="s">
        <v>173</v>
      </c>
      <c r="E347" s="174" t="s">
        <v>5</v>
      </c>
      <c r="F347" s="175" t="s">
        <v>82</v>
      </c>
      <c r="H347" s="176">
        <v>2</v>
      </c>
      <c r="L347" s="172"/>
      <c r="M347" s="177"/>
      <c r="N347" s="178"/>
      <c r="O347" s="178"/>
      <c r="P347" s="178"/>
      <c r="Q347" s="178"/>
      <c r="R347" s="178"/>
      <c r="S347" s="178"/>
      <c r="T347" s="179"/>
      <c r="AT347" s="174" t="s">
        <v>173</v>
      </c>
      <c r="AU347" s="174" t="s">
        <v>82</v>
      </c>
      <c r="AV347" s="12" t="s">
        <v>82</v>
      </c>
      <c r="AW347" s="12" t="s">
        <v>36</v>
      </c>
      <c r="AX347" s="12" t="s">
        <v>80</v>
      </c>
      <c r="AY347" s="174" t="s">
        <v>149</v>
      </c>
    </row>
    <row r="348" spans="2:65" s="1" customFormat="1" ht="16.5" customHeight="1">
      <c r="B348" s="160"/>
      <c r="C348" s="202" t="s">
        <v>434</v>
      </c>
      <c r="D348" s="202" t="s">
        <v>415</v>
      </c>
      <c r="E348" s="203" t="s">
        <v>510</v>
      </c>
      <c r="F348" s="204" t="s">
        <v>511</v>
      </c>
      <c r="G348" s="205" t="s">
        <v>512</v>
      </c>
      <c r="H348" s="206">
        <v>2</v>
      </c>
      <c r="I348" s="207"/>
      <c r="J348" s="207">
        <f>ROUND(I348*H348,2)</f>
        <v>0</v>
      </c>
      <c r="K348" s="204" t="s">
        <v>5</v>
      </c>
      <c r="L348" s="208"/>
      <c r="M348" s="209" t="s">
        <v>5</v>
      </c>
      <c r="N348" s="210" t="s">
        <v>44</v>
      </c>
      <c r="O348" s="169">
        <v>0</v>
      </c>
      <c r="P348" s="169">
        <f>O348*H348</f>
        <v>0</v>
      </c>
      <c r="Q348" s="169">
        <v>2.5000000000000001E-2</v>
      </c>
      <c r="R348" s="169">
        <f>Q348*H348</f>
        <v>0.05</v>
      </c>
      <c r="S348" s="169">
        <v>0</v>
      </c>
      <c r="T348" s="170">
        <f>S348*H348</f>
        <v>0</v>
      </c>
      <c r="AR348" s="25" t="s">
        <v>195</v>
      </c>
      <c r="AT348" s="25" t="s">
        <v>415</v>
      </c>
      <c r="AU348" s="25" t="s">
        <v>82</v>
      </c>
      <c r="AY348" s="25" t="s">
        <v>149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25" t="s">
        <v>80</v>
      </c>
      <c r="BK348" s="171">
        <f>ROUND(I348*H348,2)</f>
        <v>0</v>
      </c>
      <c r="BL348" s="25" t="s">
        <v>156</v>
      </c>
      <c r="BM348" s="25" t="s">
        <v>1699</v>
      </c>
    </row>
    <row r="349" spans="2:65" s="1" customFormat="1" ht="25.5" customHeight="1">
      <c r="B349" s="160"/>
      <c r="C349" s="161" t="s">
        <v>439</v>
      </c>
      <c r="D349" s="161" t="s">
        <v>151</v>
      </c>
      <c r="E349" s="162" t="s">
        <v>515</v>
      </c>
      <c r="F349" s="163" t="s">
        <v>516</v>
      </c>
      <c r="G349" s="164" t="s">
        <v>268</v>
      </c>
      <c r="H349" s="165">
        <v>1.407</v>
      </c>
      <c r="I349" s="166"/>
      <c r="J349" s="166">
        <f>ROUND(I349*H349,2)</f>
        <v>0</v>
      </c>
      <c r="K349" s="163" t="s">
        <v>155</v>
      </c>
      <c r="L349" s="39"/>
      <c r="M349" s="167" t="s">
        <v>5</v>
      </c>
      <c r="N349" s="168" t="s">
        <v>44</v>
      </c>
      <c r="O349" s="169">
        <v>1.4650000000000001</v>
      </c>
      <c r="P349" s="169">
        <f>O349*H349</f>
        <v>2.0612550000000001</v>
      </c>
      <c r="Q349" s="169">
        <v>0</v>
      </c>
      <c r="R349" s="169">
        <f>Q349*H349</f>
        <v>0</v>
      </c>
      <c r="S349" s="169">
        <v>0</v>
      </c>
      <c r="T349" s="170">
        <f>S349*H349</f>
        <v>0</v>
      </c>
      <c r="AR349" s="25" t="s">
        <v>156</v>
      </c>
      <c r="AT349" s="25" t="s">
        <v>151</v>
      </c>
      <c r="AU349" s="25" t="s">
        <v>82</v>
      </c>
      <c r="AY349" s="25" t="s">
        <v>149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25" t="s">
        <v>80</v>
      </c>
      <c r="BK349" s="171">
        <f>ROUND(I349*H349,2)</f>
        <v>0</v>
      </c>
      <c r="BL349" s="25" t="s">
        <v>156</v>
      </c>
      <c r="BM349" s="25" t="s">
        <v>1700</v>
      </c>
    </row>
    <row r="350" spans="2:65" s="12" customFormat="1">
      <c r="B350" s="172"/>
      <c r="D350" s="173" t="s">
        <v>173</v>
      </c>
      <c r="E350" s="174" t="s">
        <v>5</v>
      </c>
      <c r="F350" s="175" t="s">
        <v>1701</v>
      </c>
      <c r="H350" s="176">
        <v>1.407</v>
      </c>
      <c r="L350" s="172"/>
      <c r="M350" s="177"/>
      <c r="N350" s="178"/>
      <c r="O350" s="178"/>
      <c r="P350" s="178"/>
      <c r="Q350" s="178"/>
      <c r="R350" s="178"/>
      <c r="S350" s="178"/>
      <c r="T350" s="179"/>
      <c r="AT350" s="174" t="s">
        <v>173</v>
      </c>
      <c r="AU350" s="174" t="s">
        <v>82</v>
      </c>
      <c r="AV350" s="12" t="s">
        <v>82</v>
      </c>
      <c r="AW350" s="12" t="s">
        <v>36</v>
      </c>
      <c r="AX350" s="12" t="s">
        <v>80</v>
      </c>
      <c r="AY350" s="174" t="s">
        <v>149</v>
      </c>
    </row>
    <row r="351" spans="2:65" s="11" customFormat="1" ht="29.85" customHeight="1">
      <c r="B351" s="148"/>
      <c r="D351" s="149" t="s">
        <v>72</v>
      </c>
      <c r="E351" s="158" t="s">
        <v>168</v>
      </c>
      <c r="F351" s="158" t="s">
        <v>519</v>
      </c>
      <c r="J351" s="159">
        <f>BK351</f>
        <v>0</v>
      </c>
      <c r="L351" s="148"/>
      <c r="M351" s="152"/>
      <c r="N351" s="153"/>
      <c r="O351" s="153"/>
      <c r="P351" s="154">
        <f>SUM(P352:P450)</f>
        <v>130.79321999999999</v>
      </c>
      <c r="Q351" s="153"/>
      <c r="R351" s="154">
        <f>SUM(R352:R450)</f>
        <v>7.2937500000000002E-2</v>
      </c>
      <c r="S351" s="153"/>
      <c r="T351" s="155">
        <f>SUM(T352:T450)</f>
        <v>0</v>
      </c>
      <c r="AR351" s="149" t="s">
        <v>80</v>
      </c>
      <c r="AT351" s="156" t="s">
        <v>72</v>
      </c>
      <c r="AU351" s="156" t="s">
        <v>80</v>
      </c>
      <c r="AY351" s="149" t="s">
        <v>149</v>
      </c>
      <c r="BK351" s="157">
        <f>SUM(BK352:BK450)</f>
        <v>0</v>
      </c>
    </row>
    <row r="352" spans="2:65" s="1" customFormat="1" ht="25.5" customHeight="1">
      <c r="B352" s="160"/>
      <c r="C352" s="161" t="s">
        <v>445</v>
      </c>
      <c r="D352" s="161" t="s">
        <v>151</v>
      </c>
      <c r="E352" s="162" t="s">
        <v>528</v>
      </c>
      <c r="F352" s="163" t="s">
        <v>529</v>
      </c>
      <c r="G352" s="164" t="s">
        <v>171</v>
      </c>
      <c r="H352" s="165">
        <v>0.55000000000000004</v>
      </c>
      <c r="I352" s="166"/>
      <c r="J352" s="166">
        <f>ROUND(I352*H352,2)</f>
        <v>0</v>
      </c>
      <c r="K352" s="163" t="s">
        <v>155</v>
      </c>
      <c r="L352" s="39"/>
      <c r="M352" s="167" t="s">
        <v>5</v>
      </c>
      <c r="N352" s="168" t="s">
        <v>44</v>
      </c>
      <c r="O352" s="169">
        <v>2.5999999999999999E-2</v>
      </c>
      <c r="P352" s="169">
        <f>O352*H352</f>
        <v>1.43E-2</v>
      </c>
      <c r="Q352" s="169">
        <v>0</v>
      </c>
      <c r="R352" s="169">
        <f>Q352*H352</f>
        <v>0</v>
      </c>
      <c r="S352" s="169">
        <v>0</v>
      </c>
      <c r="T352" s="170">
        <f>S352*H352</f>
        <v>0</v>
      </c>
      <c r="AR352" s="25" t="s">
        <v>156</v>
      </c>
      <c r="AT352" s="25" t="s">
        <v>151</v>
      </c>
      <c r="AU352" s="25" t="s">
        <v>82</v>
      </c>
      <c r="AY352" s="25" t="s">
        <v>149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25" t="s">
        <v>80</v>
      </c>
      <c r="BK352" s="171">
        <f>ROUND(I352*H352,2)</f>
        <v>0</v>
      </c>
      <c r="BL352" s="25" t="s">
        <v>156</v>
      </c>
      <c r="BM352" s="25" t="s">
        <v>1702</v>
      </c>
    </row>
    <row r="353" spans="2:65" s="12" customFormat="1">
      <c r="B353" s="172"/>
      <c r="D353" s="173" t="s">
        <v>173</v>
      </c>
      <c r="E353" s="174" t="s">
        <v>5</v>
      </c>
      <c r="F353" s="175" t="s">
        <v>1703</v>
      </c>
      <c r="H353" s="176">
        <v>0.55000000000000004</v>
      </c>
      <c r="L353" s="172"/>
      <c r="M353" s="177"/>
      <c r="N353" s="178"/>
      <c r="O353" s="178"/>
      <c r="P353" s="178"/>
      <c r="Q353" s="178"/>
      <c r="R353" s="178"/>
      <c r="S353" s="178"/>
      <c r="T353" s="179"/>
      <c r="AT353" s="174" t="s">
        <v>173</v>
      </c>
      <c r="AU353" s="174" t="s">
        <v>82</v>
      </c>
      <c r="AV353" s="12" t="s">
        <v>82</v>
      </c>
      <c r="AW353" s="12" t="s">
        <v>36</v>
      </c>
      <c r="AX353" s="12" t="s">
        <v>80</v>
      </c>
      <c r="AY353" s="174" t="s">
        <v>149</v>
      </c>
    </row>
    <row r="354" spans="2:65" s="1" customFormat="1" ht="25.5" customHeight="1">
      <c r="B354" s="160"/>
      <c r="C354" s="161" t="s">
        <v>450</v>
      </c>
      <c r="D354" s="161" t="s">
        <v>151</v>
      </c>
      <c r="E354" s="162" t="s">
        <v>931</v>
      </c>
      <c r="F354" s="163" t="s">
        <v>932</v>
      </c>
      <c r="G354" s="164" t="s">
        <v>171</v>
      </c>
      <c r="H354" s="165">
        <v>187.55</v>
      </c>
      <c r="I354" s="166"/>
      <c r="J354" s="166">
        <f>ROUND(I354*H354,2)</f>
        <v>0</v>
      </c>
      <c r="K354" s="163" t="s">
        <v>5</v>
      </c>
      <c r="L354" s="39"/>
      <c r="M354" s="167" t="s">
        <v>5</v>
      </c>
      <c r="N354" s="168" t="s">
        <v>44</v>
      </c>
      <c r="O354" s="169">
        <v>2.5999999999999999E-2</v>
      </c>
      <c r="P354" s="169">
        <f>O354*H354</f>
        <v>4.8762999999999996</v>
      </c>
      <c r="Q354" s="169">
        <v>0</v>
      </c>
      <c r="R354" s="169">
        <f>Q354*H354</f>
        <v>0</v>
      </c>
      <c r="S354" s="169">
        <v>0</v>
      </c>
      <c r="T354" s="170">
        <f>S354*H354</f>
        <v>0</v>
      </c>
      <c r="AR354" s="25" t="s">
        <v>156</v>
      </c>
      <c r="AT354" s="25" t="s">
        <v>151</v>
      </c>
      <c r="AU354" s="25" t="s">
        <v>82</v>
      </c>
      <c r="AY354" s="25" t="s">
        <v>149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25" t="s">
        <v>80</v>
      </c>
      <c r="BK354" s="171">
        <f>ROUND(I354*H354,2)</f>
        <v>0</v>
      </c>
      <c r="BL354" s="25" t="s">
        <v>156</v>
      </c>
      <c r="BM354" s="25" t="s">
        <v>1704</v>
      </c>
    </row>
    <row r="355" spans="2:65" s="13" customFormat="1">
      <c r="B355" s="182"/>
      <c r="D355" s="173" t="s">
        <v>173</v>
      </c>
      <c r="E355" s="183" t="s">
        <v>5</v>
      </c>
      <c r="F355" s="184" t="s">
        <v>187</v>
      </c>
      <c r="H355" s="183" t="s">
        <v>5</v>
      </c>
      <c r="L355" s="182"/>
      <c r="M355" s="185"/>
      <c r="N355" s="186"/>
      <c r="O355" s="186"/>
      <c r="P355" s="186"/>
      <c r="Q355" s="186"/>
      <c r="R355" s="186"/>
      <c r="S355" s="186"/>
      <c r="T355" s="187"/>
      <c r="AT355" s="183" t="s">
        <v>173</v>
      </c>
      <c r="AU355" s="183" t="s">
        <v>82</v>
      </c>
      <c r="AV355" s="13" t="s">
        <v>80</v>
      </c>
      <c r="AW355" s="13" t="s">
        <v>36</v>
      </c>
      <c r="AX355" s="13" t="s">
        <v>73</v>
      </c>
      <c r="AY355" s="183" t="s">
        <v>149</v>
      </c>
    </row>
    <row r="356" spans="2:65" s="13" customFormat="1">
      <c r="B356" s="182"/>
      <c r="D356" s="173" t="s">
        <v>173</v>
      </c>
      <c r="E356" s="183" t="s">
        <v>5</v>
      </c>
      <c r="F356" s="184" t="s">
        <v>188</v>
      </c>
      <c r="H356" s="183" t="s">
        <v>5</v>
      </c>
      <c r="L356" s="182"/>
      <c r="M356" s="185"/>
      <c r="N356" s="186"/>
      <c r="O356" s="186"/>
      <c r="P356" s="186"/>
      <c r="Q356" s="186"/>
      <c r="R356" s="186"/>
      <c r="S356" s="186"/>
      <c r="T356" s="187"/>
      <c r="AT356" s="183" t="s">
        <v>173</v>
      </c>
      <c r="AU356" s="183" t="s">
        <v>82</v>
      </c>
      <c r="AV356" s="13" t="s">
        <v>80</v>
      </c>
      <c r="AW356" s="13" t="s">
        <v>36</v>
      </c>
      <c r="AX356" s="13" t="s">
        <v>73</v>
      </c>
      <c r="AY356" s="183" t="s">
        <v>149</v>
      </c>
    </row>
    <row r="357" spans="2:65" s="13" customFormat="1">
      <c r="B357" s="182"/>
      <c r="D357" s="173" t="s">
        <v>173</v>
      </c>
      <c r="E357" s="183" t="s">
        <v>5</v>
      </c>
      <c r="F357" s="184" t="s">
        <v>541</v>
      </c>
      <c r="H357" s="183" t="s">
        <v>5</v>
      </c>
      <c r="L357" s="182"/>
      <c r="M357" s="185"/>
      <c r="N357" s="186"/>
      <c r="O357" s="186"/>
      <c r="P357" s="186"/>
      <c r="Q357" s="186"/>
      <c r="R357" s="186"/>
      <c r="S357" s="186"/>
      <c r="T357" s="187"/>
      <c r="AT357" s="183" t="s">
        <v>173</v>
      </c>
      <c r="AU357" s="183" t="s">
        <v>82</v>
      </c>
      <c r="AV357" s="13" t="s">
        <v>80</v>
      </c>
      <c r="AW357" s="13" t="s">
        <v>36</v>
      </c>
      <c r="AX357" s="13" t="s">
        <v>73</v>
      </c>
      <c r="AY357" s="183" t="s">
        <v>149</v>
      </c>
    </row>
    <row r="358" spans="2:65" s="13" customFormat="1">
      <c r="B358" s="182"/>
      <c r="D358" s="173" t="s">
        <v>173</v>
      </c>
      <c r="E358" s="183" t="s">
        <v>5</v>
      </c>
      <c r="F358" s="184" t="s">
        <v>542</v>
      </c>
      <c r="H358" s="183" t="s">
        <v>5</v>
      </c>
      <c r="L358" s="182"/>
      <c r="M358" s="185"/>
      <c r="N358" s="186"/>
      <c r="O358" s="186"/>
      <c r="P358" s="186"/>
      <c r="Q358" s="186"/>
      <c r="R358" s="186"/>
      <c r="S358" s="186"/>
      <c r="T358" s="187"/>
      <c r="AT358" s="183" t="s">
        <v>173</v>
      </c>
      <c r="AU358" s="183" t="s">
        <v>82</v>
      </c>
      <c r="AV358" s="13" t="s">
        <v>80</v>
      </c>
      <c r="AW358" s="13" t="s">
        <v>36</v>
      </c>
      <c r="AX358" s="13" t="s">
        <v>73</v>
      </c>
      <c r="AY358" s="183" t="s">
        <v>149</v>
      </c>
    </row>
    <row r="359" spans="2:65" s="13" customFormat="1">
      <c r="B359" s="182"/>
      <c r="D359" s="173" t="s">
        <v>173</v>
      </c>
      <c r="E359" s="183" t="s">
        <v>5</v>
      </c>
      <c r="F359" s="184" t="s">
        <v>543</v>
      </c>
      <c r="H359" s="183" t="s">
        <v>5</v>
      </c>
      <c r="L359" s="182"/>
      <c r="M359" s="185"/>
      <c r="N359" s="186"/>
      <c r="O359" s="186"/>
      <c r="P359" s="186"/>
      <c r="Q359" s="186"/>
      <c r="R359" s="186"/>
      <c r="S359" s="186"/>
      <c r="T359" s="187"/>
      <c r="AT359" s="183" t="s">
        <v>173</v>
      </c>
      <c r="AU359" s="183" t="s">
        <v>82</v>
      </c>
      <c r="AV359" s="13" t="s">
        <v>80</v>
      </c>
      <c r="AW359" s="13" t="s">
        <v>36</v>
      </c>
      <c r="AX359" s="13" t="s">
        <v>73</v>
      </c>
      <c r="AY359" s="183" t="s">
        <v>149</v>
      </c>
    </row>
    <row r="360" spans="2:65" s="12" customFormat="1">
      <c r="B360" s="172"/>
      <c r="D360" s="173" t="s">
        <v>173</v>
      </c>
      <c r="E360" s="174" t="s">
        <v>5</v>
      </c>
      <c r="F360" s="175" t="s">
        <v>1585</v>
      </c>
      <c r="H360" s="176">
        <v>171.05</v>
      </c>
      <c r="L360" s="172"/>
      <c r="M360" s="177"/>
      <c r="N360" s="178"/>
      <c r="O360" s="178"/>
      <c r="P360" s="178"/>
      <c r="Q360" s="178"/>
      <c r="R360" s="178"/>
      <c r="S360" s="178"/>
      <c r="T360" s="179"/>
      <c r="AT360" s="174" t="s">
        <v>173</v>
      </c>
      <c r="AU360" s="174" t="s">
        <v>82</v>
      </c>
      <c r="AV360" s="12" t="s">
        <v>82</v>
      </c>
      <c r="AW360" s="12" t="s">
        <v>36</v>
      </c>
      <c r="AX360" s="12" t="s">
        <v>73</v>
      </c>
      <c r="AY360" s="174" t="s">
        <v>149</v>
      </c>
    </row>
    <row r="361" spans="2:65" s="12" customFormat="1">
      <c r="B361" s="172"/>
      <c r="D361" s="173" t="s">
        <v>173</v>
      </c>
      <c r="E361" s="174" t="s">
        <v>5</v>
      </c>
      <c r="F361" s="175" t="s">
        <v>1586</v>
      </c>
      <c r="H361" s="176">
        <v>16.5</v>
      </c>
      <c r="L361" s="172"/>
      <c r="M361" s="177"/>
      <c r="N361" s="178"/>
      <c r="O361" s="178"/>
      <c r="P361" s="178"/>
      <c r="Q361" s="178"/>
      <c r="R361" s="178"/>
      <c r="S361" s="178"/>
      <c r="T361" s="179"/>
      <c r="AT361" s="174" t="s">
        <v>173</v>
      </c>
      <c r="AU361" s="174" t="s">
        <v>82</v>
      </c>
      <c r="AV361" s="12" t="s">
        <v>82</v>
      </c>
      <c r="AW361" s="12" t="s">
        <v>36</v>
      </c>
      <c r="AX361" s="12" t="s">
        <v>73</v>
      </c>
      <c r="AY361" s="174" t="s">
        <v>149</v>
      </c>
    </row>
    <row r="362" spans="2:65" s="14" customFormat="1">
      <c r="B362" s="188"/>
      <c r="D362" s="173" t="s">
        <v>173</v>
      </c>
      <c r="E362" s="189" t="s">
        <v>5</v>
      </c>
      <c r="F362" s="190" t="s">
        <v>194</v>
      </c>
      <c r="H362" s="191">
        <v>187.55</v>
      </c>
      <c r="L362" s="188"/>
      <c r="M362" s="192"/>
      <c r="N362" s="193"/>
      <c r="O362" s="193"/>
      <c r="P362" s="193"/>
      <c r="Q362" s="193"/>
      <c r="R362" s="193"/>
      <c r="S362" s="193"/>
      <c r="T362" s="194"/>
      <c r="AT362" s="189" t="s">
        <v>173</v>
      </c>
      <c r="AU362" s="189" t="s">
        <v>82</v>
      </c>
      <c r="AV362" s="14" t="s">
        <v>156</v>
      </c>
      <c r="AW362" s="14" t="s">
        <v>36</v>
      </c>
      <c r="AX362" s="14" t="s">
        <v>80</v>
      </c>
      <c r="AY362" s="189" t="s">
        <v>149</v>
      </c>
    </row>
    <row r="363" spans="2:65" s="1" customFormat="1" ht="25.5" customHeight="1">
      <c r="B363" s="160"/>
      <c r="C363" s="161" t="s">
        <v>457</v>
      </c>
      <c r="D363" s="161" t="s">
        <v>151</v>
      </c>
      <c r="E363" s="162" t="s">
        <v>534</v>
      </c>
      <c r="F363" s="163" t="s">
        <v>535</v>
      </c>
      <c r="G363" s="164" t="s">
        <v>171</v>
      </c>
      <c r="H363" s="165">
        <v>296.67</v>
      </c>
      <c r="I363" s="166"/>
      <c r="J363" s="166">
        <f>ROUND(I363*H363,2)</f>
        <v>0</v>
      </c>
      <c r="K363" s="163" t="s">
        <v>155</v>
      </c>
      <c r="L363" s="39"/>
      <c r="M363" s="167" t="s">
        <v>5</v>
      </c>
      <c r="N363" s="168" t="s">
        <v>44</v>
      </c>
      <c r="O363" s="169">
        <v>2.9000000000000001E-2</v>
      </c>
      <c r="P363" s="169">
        <f>O363*H363</f>
        <v>8.6034300000000012</v>
      </c>
      <c r="Q363" s="169">
        <v>0</v>
      </c>
      <c r="R363" s="169">
        <f>Q363*H363</f>
        <v>0</v>
      </c>
      <c r="S363" s="169">
        <v>0</v>
      </c>
      <c r="T363" s="170">
        <f>S363*H363</f>
        <v>0</v>
      </c>
      <c r="AR363" s="25" t="s">
        <v>156</v>
      </c>
      <c r="AT363" s="25" t="s">
        <v>151</v>
      </c>
      <c r="AU363" s="25" t="s">
        <v>82</v>
      </c>
      <c r="AY363" s="25" t="s">
        <v>149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25" t="s">
        <v>80</v>
      </c>
      <c r="BK363" s="171">
        <f>ROUND(I363*H363,2)</f>
        <v>0</v>
      </c>
      <c r="BL363" s="25" t="s">
        <v>156</v>
      </c>
      <c r="BM363" s="25" t="s">
        <v>1705</v>
      </c>
    </row>
    <row r="364" spans="2:65" s="13" customFormat="1">
      <c r="B364" s="182"/>
      <c r="D364" s="173" t="s">
        <v>173</v>
      </c>
      <c r="E364" s="183" t="s">
        <v>5</v>
      </c>
      <c r="F364" s="184" t="s">
        <v>187</v>
      </c>
      <c r="H364" s="183" t="s">
        <v>5</v>
      </c>
      <c r="L364" s="182"/>
      <c r="M364" s="185"/>
      <c r="N364" s="186"/>
      <c r="O364" s="186"/>
      <c r="P364" s="186"/>
      <c r="Q364" s="186"/>
      <c r="R364" s="186"/>
      <c r="S364" s="186"/>
      <c r="T364" s="187"/>
      <c r="AT364" s="183" t="s">
        <v>173</v>
      </c>
      <c r="AU364" s="183" t="s">
        <v>82</v>
      </c>
      <c r="AV364" s="13" t="s">
        <v>80</v>
      </c>
      <c r="AW364" s="13" t="s">
        <v>36</v>
      </c>
      <c r="AX364" s="13" t="s">
        <v>73</v>
      </c>
      <c r="AY364" s="183" t="s">
        <v>149</v>
      </c>
    </row>
    <row r="365" spans="2:65" s="13" customFormat="1">
      <c r="B365" s="182"/>
      <c r="D365" s="173" t="s">
        <v>173</v>
      </c>
      <c r="E365" s="183" t="s">
        <v>5</v>
      </c>
      <c r="F365" s="184" t="s">
        <v>188</v>
      </c>
      <c r="H365" s="183" t="s">
        <v>5</v>
      </c>
      <c r="L365" s="182"/>
      <c r="M365" s="185"/>
      <c r="N365" s="186"/>
      <c r="O365" s="186"/>
      <c r="P365" s="186"/>
      <c r="Q365" s="186"/>
      <c r="R365" s="186"/>
      <c r="S365" s="186"/>
      <c r="T365" s="187"/>
      <c r="AT365" s="183" t="s">
        <v>173</v>
      </c>
      <c r="AU365" s="183" t="s">
        <v>82</v>
      </c>
      <c r="AV365" s="13" t="s">
        <v>80</v>
      </c>
      <c r="AW365" s="13" t="s">
        <v>36</v>
      </c>
      <c r="AX365" s="13" t="s">
        <v>73</v>
      </c>
      <c r="AY365" s="183" t="s">
        <v>149</v>
      </c>
    </row>
    <row r="366" spans="2:65" s="13" customFormat="1">
      <c r="B366" s="182"/>
      <c r="D366" s="173" t="s">
        <v>173</v>
      </c>
      <c r="E366" s="183" t="s">
        <v>5</v>
      </c>
      <c r="F366" s="184" t="s">
        <v>200</v>
      </c>
      <c r="H366" s="183" t="s">
        <v>5</v>
      </c>
      <c r="L366" s="182"/>
      <c r="M366" s="185"/>
      <c r="N366" s="186"/>
      <c r="O366" s="186"/>
      <c r="P366" s="186"/>
      <c r="Q366" s="186"/>
      <c r="R366" s="186"/>
      <c r="S366" s="186"/>
      <c r="T366" s="187"/>
      <c r="AT366" s="183" t="s">
        <v>173</v>
      </c>
      <c r="AU366" s="183" t="s">
        <v>82</v>
      </c>
      <c r="AV366" s="13" t="s">
        <v>80</v>
      </c>
      <c r="AW366" s="13" t="s">
        <v>36</v>
      </c>
      <c r="AX366" s="13" t="s">
        <v>73</v>
      </c>
      <c r="AY366" s="183" t="s">
        <v>149</v>
      </c>
    </row>
    <row r="367" spans="2:65" s="12" customFormat="1">
      <c r="B367" s="172"/>
      <c r="D367" s="173" t="s">
        <v>173</v>
      </c>
      <c r="E367" s="174" t="s">
        <v>5</v>
      </c>
      <c r="F367" s="175" t="s">
        <v>1706</v>
      </c>
      <c r="H367" s="176">
        <v>93.17</v>
      </c>
      <c r="L367" s="172"/>
      <c r="M367" s="177"/>
      <c r="N367" s="178"/>
      <c r="O367" s="178"/>
      <c r="P367" s="178"/>
      <c r="Q367" s="178"/>
      <c r="R367" s="178"/>
      <c r="S367" s="178"/>
      <c r="T367" s="179"/>
      <c r="AT367" s="174" t="s">
        <v>173</v>
      </c>
      <c r="AU367" s="174" t="s">
        <v>82</v>
      </c>
      <c r="AV367" s="12" t="s">
        <v>82</v>
      </c>
      <c r="AW367" s="12" t="s">
        <v>36</v>
      </c>
      <c r="AX367" s="12" t="s">
        <v>73</v>
      </c>
      <c r="AY367" s="174" t="s">
        <v>149</v>
      </c>
    </row>
    <row r="368" spans="2:65" s="12" customFormat="1">
      <c r="B368" s="172"/>
      <c r="D368" s="173" t="s">
        <v>173</v>
      </c>
      <c r="E368" s="174" t="s">
        <v>5</v>
      </c>
      <c r="F368" s="175" t="s">
        <v>1592</v>
      </c>
      <c r="H368" s="176">
        <v>171.05</v>
      </c>
      <c r="L368" s="172"/>
      <c r="M368" s="177"/>
      <c r="N368" s="178"/>
      <c r="O368" s="178"/>
      <c r="P368" s="178"/>
      <c r="Q368" s="178"/>
      <c r="R368" s="178"/>
      <c r="S368" s="178"/>
      <c r="T368" s="179"/>
      <c r="AT368" s="174" t="s">
        <v>173</v>
      </c>
      <c r="AU368" s="174" t="s">
        <v>82</v>
      </c>
      <c r="AV368" s="12" t="s">
        <v>82</v>
      </c>
      <c r="AW368" s="12" t="s">
        <v>36</v>
      </c>
      <c r="AX368" s="12" t="s">
        <v>73</v>
      </c>
      <c r="AY368" s="174" t="s">
        <v>149</v>
      </c>
    </row>
    <row r="369" spans="2:65" s="13" customFormat="1">
      <c r="B369" s="182"/>
      <c r="D369" s="173" t="s">
        <v>173</v>
      </c>
      <c r="E369" s="183" t="s">
        <v>5</v>
      </c>
      <c r="F369" s="184" t="s">
        <v>192</v>
      </c>
      <c r="H369" s="183" t="s">
        <v>5</v>
      </c>
      <c r="L369" s="182"/>
      <c r="M369" s="185"/>
      <c r="N369" s="186"/>
      <c r="O369" s="186"/>
      <c r="P369" s="186"/>
      <c r="Q369" s="186"/>
      <c r="R369" s="186"/>
      <c r="S369" s="186"/>
      <c r="T369" s="187"/>
      <c r="AT369" s="183" t="s">
        <v>173</v>
      </c>
      <c r="AU369" s="183" t="s">
        <v>82</v>
      </c>
      <c r="AV369" s="13" t="s">
        <v>80</v>
      </c>
      <c r="AW369" s="13" t="s">
        <v>36</v>
      </c>
      <c r="AX369" s="13" t="s">
        <v>73</v>
      </c>
      <c r="AY369" s="183" t="s">
        <v>149</v>
      </c>
    </row>
    <row r="370" spans="2:65" s="12" customFormat="1">
      <c r="B370" s="172"/>
      <c r="D370" s="173" t="s">
        <v>173</v>
      </c>
      <c r="E370" s="174" t="s">
        <v>5</v>
      </c>
      <c r="F370" s="175" t="s">
        <v>1707</v>
      </c>
      <c r="H370" s="176">
        <v>15.95</v>
      </c>
      <c r="L370" s="172"/>
      <c r="M370" s="177"/>
      <c r="N370" s="178"/>
      <c r="O370" s="178"/>
      <c r="P370" s="178"/>
      <c r="Q370" s="178"/>
      <c r="R370" s="178"/>
      <c r="S370" s="178"/>
      <c r="T370" s="179"/>
      <c r="AT370" s="174" t="s">
        <v>173</v>
      </c>
      <c r="AU370" s="174" t="s">
        <v>82</v>
      </c>
      <c r="AV370" s="12" t="s">
        <v>82</v>
      </c>
      <c r="AW370" s="12" t="s">
        <v>36</v>
      </c>
      <c r="AX370" s="12" t="s">
        <v>73</v>
      </c>
      <c r="AY370" s="174" t="s">
        <v>149</v>
      </c>
    </row>
    <row r="371" spans="2:65" s="12" customFormat="1">
      <c r="B371" s="172"/>
      <c r="D371" s="173" t="s">
        <v>173</v>
      </c>
      <c r="E371" s="174" t="s">
        <v>5</v>
      </c>
      <c r="F371" s="175" t="s">
        <v>1594</v>
      </c>
      <c r="H371" s="176">
        <v>16.5</v>
      </c>
      <c r="L371" s="172"/>
      <c r="M371" s="177"/>
      <c r="N371" s="178"/>
      <c r="O371" s="178"/>
      <c r="P371" s="178"/>
      <c r="Q371" s="178"/>
      <c r="R371" s="178"/>
      <c r="S371" s="178"/>
      <c r="T371" s="179"/>
      <c r="AT371" s="174" t="s">
        <v>173</v>
      </c>
      <c r="AU371" s="174" t="s">
        <v>82</v>
      </c>
      <c r="AV371" s="12" t="s">
        <v>82</v>
      </c>
      <c r="AW371" s="12" t="s">
        <v>36</v>
      </c>
      <c r="AX371" s="12" t="s">
        <v>73</v>
      </c>
      <c r="AY371" s="174" t="s">
        <v>149</v>
      </c>
    </row>
    <row r="372" spans="2:65" s="14" customFormat="1">
      <c r="B372" s="188"/>
      <c r="D372" s="173" t="s">
        <v>173</v>
      </c>
      <c r="E372" s="189" t="s">
        <v>5</v>
      </c>
      <c r="F372" s="190" t="s">
        <v>194</v>
      </c>
      <c r="H372" s="191">
        <v>296.67</v>
      </c>
      <c r="L372" s="188"/>
      <c r="M372" s="192"/>
      <c r="N372" s="193"/>
      <c r="O372" s="193"/>
      <c r="P372" s="193"/>
      <c r="Q372" s="193"/>
      <c r="R372" s="193"/>
      <c r="S372" s="193"/>
      <c r="T372" s="194"/>
      <c r="AT372" s="189" t="s">
        <v>173</v>
      </c>
      <c r="AU372" s="189" t="s">
        <v>82</v>
      </c>
      <c r="AV372" s="14" t="s">
        <v>156</v>
      </c>
      <c r="AW372" s="14" t="s">
        <v>36</v>
      </c>
      <c r="AX372" s="14" t="s">
        <v>80</v>
      </c>
      <c r="AY372" s="189" t="s">
        <v>149</v>
      </c>
    </row>
    <row r="373" spans="2:65" s="1" customFormat="1" ht="25.5" customHeight="1">
      <c r="B373" s="160"/>
      <c r="C373" s="161" t="s">
        <v>464</v>
      </c>
      <c r="D373" s="161" t="s">
        <v>151</v>
      </c>
      <c r="E373" s="162" t="s">
        <v>538</v>
      </c>
      <c r="F373" s="163" t="s">
        <v>539</v>
      </c>
      <c r="G373" s="164" t="s">
        <v>171</v>
      </c>
      <c r="H373" s="165">
        <v>109.12</v>
      </c>
      <c r="I373" s="166"/>
      <c r="J373" s="166">
        <f>ROUND(I373*H373,2)</f>
        <v>0</v>
      </c>
      <c r="K373" s="163" t="s">
        <v>5</v>
      </c>
      <c r="L373" s="39"/>
      <c r="M373" s="167" t="s">
        <v>5</v>
      </c>
      <c r="N373" s="168" t="s">
        <v>44</v>
      </c>
      <c r="O373" s="169">
        <v>3.2000000000000001E-2</v>
      </c>
      <c r="P373" s="169">
        <f>O373*H373</f>
        <v>3.4918400000000003</v>
      </c>
      <c r="Q373" s="169">
        <v>0</v>
      </c>
      <c r="R373" s="169">
        <f>Q373*H373</f>
        <v>0</v>
      </c>
      <c r="S373" s="169">
        <v>0</v>
      </c>
      <c r="T373" s="170">
        <f>S373*H373</f>
        <v>0</v>
      </c>
      <c r="AR373" s="25" t="s">
        <v>156</v>
      </c>
      <c r="AT373" s="25" t="s">
        <v>151</v>
      </c>
      <c r="AU373" s="25" t="s">
        <v>82</v>
      </c>
      <c r="AY373" s="25" t="s">
        <v>149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25" t="s">
        <v>80</v>
      </c>
      <c r="BK373" s="171">
        <f>ROUND(I373*H373,2)</f>
        <v>0</v>
      </c>
      <c r="BL373" s="25" t="s">
        <v>156</v>
      </c>
      <c r="BM373" s="25" t="s">
        <v>1708</v>
      </c>
    </row>
    <row r="374" spans="2:65" s="13" customFormat="1">
      <c r="B374" s="182"/>
      <c r="D374" s="173" t="s">
        <v>173</v>
      </c>
      <c r="E374" s="183" t="s">
        <v>5</v>
      </c>
      <c r="F374" s="184" t="s">
        <v>187</v>
      </c>
      <c r="H374" s="183" t="s">
        <v>5</v>
      </c>
      <c r="L374" s="182"/>
      <c r="M374" s="185"/>
      <c r="N374" s="186"/>
      <c r="O374" s="186"/>
      <c r="P374" s="186"/>
      <c r="Q374" s="186"/>
      <c r="R374" s="186"/>
      <c r="S374" s="186"/>
      <c r="T374" s="187"/>
      <c r="AT374" s="183" t="s">
        <v>173</v>
      </c>
      <c r="AU374" s="183" t="s">
        <v>82</v>
      </c>
      <c r="AV374" s="13" t="s">
        <v>80</v>
      </c>
      <c r="AW374" s="13" t="s">
        <v>36</v>
      </c>
      <c r="AX374" s="13" t="s">
        <v>73</v>
      </c>
      <c r="AY374" s="183" t="s">
        <v>149</v>
      </c>
    </row>
    <row r="375" spans="2:65" s="13" customFormat="1">
      <c r="B375" s="182"/>
      <c r="D375" s="173" t="s">
        <v>173</v>
      </c>
      <c r="E375" s="183" t="s">
        <v>5</v>
      </c>
      <c r="F375" s="184" t="s">
        <v>188</v>
      </c>
      <c r="H375" s="183" t="s">
        <v>5</v>
      </c>
      <c r="L375" s="182"/>
      <c r="M375" s="185"/>
      <c r="N375" s="186"/>
      <c r="O375" s="186"/>
      <c r="P375" s="186"/>
      <c r="Q375" s="186"/>
      <c r="R375" s="186"/>
      <c r="S375" s="186"/>
      <c r="T375" s="187"/>
      <c r="AT375" s="183" t="s">
        <v>173</v>
      </c>
      <c r="AU375" s="183" t="s">
        <v>82</v>
      </c>
      <c r="AV375" s="13" t="s">
        <v>80</v>
      </c>
      <c r="AW375" s="13" t="s">
        <v>36</v>
      </c>
      <c r="AX375" s="13" t="s">
        <v>73</v>
      </c>
      <c r="AY375" s="183" t="s">
        <v>149</v>
      </c>
    </row>
    <row r="376" spans="2:65" s="13" customFormat="1">
      <c r="B376" s="182"/>
      <c r="D376" s="173" t="s">
        <v>173</v>
      </c>
      <c r="E376" s="183" t="s">
        <v>5</v>
      </c>
      <c r="F376" s="184" t="s">
        <v>541</v>
      </c>
      <c r="H376" s="183" t="s">
        <v>5</v>
      </c>
      <c r="L376" s="182"/>
      <c r="M376" s="185"/>
      <c r="N376" s="186"/>
      <c r="O376" s="186"/>
      <c r="P376" s="186"/>
      <c r="Q376" s="186"/>
      <c r="R376" s="186"/>
      <c r="S376" s="186"/>
      <c r="T376" s="187"/>
      <c r="AT376" s="183" t="s">
        <v>173</v>
      </c>
      <c r="AU376" s="183" t="s">
        <v>82</v>
      </c>
      <c r="AV376" s="13" t="s">
        <v>80</v>
      </c>
      <c r="AW376" s="13" t="s">
        <v>36</v>
      </c>
      <c r="AX376" s="13" t="s">
        <v>73</v>
      </c>
      <c r="AY376" s="183" t="s">
        <v>149</v>
      </c>
    </row>
    <row r="377" spans="2:65" s="13" customFormat="1">
      <c r="B377" s="182"/>
      <c r="D377" s="173" t="s">
        <v>173</v>
      </c>
      <c r="E377" s="183" t="s">
        <v>5</v>
      </c>
      <c r="F377" s="184" t="s">
        <v>542</v>
      </c>
      <c r="H377" s="183" t="s">
        <v>5</v>
      </c>
      <c r="L377" s="182"/>
      <c r="M377" s="185"/>
      <c r="N377" s="186"/>
      <c r="O377" s="186"/>
      <c r="P377" s="186"/>
      <c r="Q377" s="186"/>
      <c r="R377" s="186"/>
      <c r="S377" s="186"/>
      <c r="T377" s="187"/>
      <c r="AT377" s="183" t="s">
        <v>173</v>
      </c>
      <c r="AU377" s="183" t="s">
        <v>82</v>
      </c>
      <c r="AV377" s="13" t="s">
        <v>80</v>
      </c>
      <c r="AW377" s="13" t="s">
        <v>36</v>
      </c>
      <c r="AX377" s="13" t="s">
        <v>73</v>
      </c>
      <c r="AY377" s="183" t="s">
        <v>149</v>
      </c>
    </row>
    <row r="378" spans="2:65" s="13" customFormat="1">
      <c r="B378" s="182"/>
      <c r="D378" s="173" t="s">
        <v>173</v>
      </c>
      <c r="E378" s="183" t="s">
        <v>5</v>
      </c>
      <c r="F378" s="184" t="s">
        <v>543</v>
      </c>
      <c r="H378" s="183" t="s">
        <v>5</v>
      </c>
      <c r="L378" s="182"/>
      <c r="M378" s="185"/>
      <c r="N378" s="186"/>
      <c r="O378" s="186"/>
      <c r="P378" s="186"/>
      <c r="Q378" s="186"/>
      <c r="R378" s="186"/>
      <c r="S378" s="186"/>
      <c r="T378" s="187"/>
      <c r="AT378" s="183" t="s">
        <v>173</v>
      </c>
      <c r="AU378" s="183" t="s">
        <v>82</v>
      </c>
      <c r="AV378" s="13" t="s">
        <v>80</v>
      </c>
      <c r="AW378" s="13" t="s">
        <v>36</v>
      </c>
      <c r="AX378" s="13" t="s">
        <v>73</v>
      </c>
      <c r="AY378" s="183" t="s">
        <v>149</v>
      </c>
    </row>
    <row r="379" spans="2:65" s="12" customFormat="1">
      <c r="B379" s="172"/>
      <c r="D379" s="173" t="s">
        <v>173</v>
      </c>
      <c r="E379" s="174" t="s">
        <v>5</v>
      </c>
      <c r="F379" s="175" t="s">
        <v>1588</v>
      </c>
      <c r="H379" s="176">
        <v>93.17</v>
      </c>
      <c r="L379" s="172"/>
      <c r="M379" s="177"/>
      <c r="N379" s="178"/>
      <c r="O379" s="178"/>
      <c r="P379" s="178"/>
      <c r="Q379" s="178"/>
      <c r="R379" s="178"/>
      <c r="S379" s="178"/>
      <c r="T379" s="179"/>
      <c r="AT379" s="174" t="s">
        <v>173</v>
      </c>
      <c r="AU379" s="174" t="s">
        <v>82</v>
      </c>
      <c r="AV379" s="12" t="s">
        <v>82</v>
      </c>
      <c r="AW379" s="12" t="s">
        <v>36</v>
      </c>
      <c r="AX379" s="12" t="s">
        <v>73</v>
      </c>
      <c r="AY379" s="174" t="s">
        <v>149</v>
      </c>
    </row>
    <row r="380" spans="2:65" s="12" customFormat="1">
      <c r="B380" s="172"/>
      <c r="D380" s="173" t="s">
        <v>173</v>
      </c>
      <c r="E380" s="174" t="s">
        <v>5</v>
      </c>
      <c r="F380" s="175" t="s">
        <v>1589</v>
      </c>
      <c r="H380" s="176">
        <v>15.95</v>
      </c>
      <c r="L380" s="172"/>
      <c r="M380" s="177"/>
      <c r="N380" s="178"/>
      <c r="O380" s="178"/>
      <c r="P380" s="178"/>
      <c r="Q380" s="178"/>
      <c r="R380" s="178"/>
      <c r="S380" s="178"/>
      <c r="T380" s="179"/>
      <c r="AT380" s="174" t="s">
        <v>173</v>
      </c>
      <c r="AU380" s="174" t="s">
        <v>82</v>
      </c>
      <c r="AV380" s="12" t="s">
        <v>82</v>
      </c>
      <c r="AW380" s="12" t="s">
        <v>36</v>
      </c>
      <c r="AX380" s="12" t="s">
        <v>73</v>
      </c>
      <c r="AY380" s="174" t="s">
        <v>149</v>
      </c>
    </row>
    <row r="381" spans="2:65" s="14" customFormat="1">
      <c r="B381" s="188"/>
      <c r="D381" s="173" t="s">
        <v>173</v>
      </c>
      <c r="E381" s="189" t="s">
        <v>5</v>
      </c>
      <c r="F381" s="190" t="s">
        <v>194</v>
      </c>
      <c r="H381" s="191">
        <v>109.12</v>
      </c>
      <c r="L381" s="188"/>
      <c r="M381" s="192"/>
      <c r="N381" s="193"/>
      <c r="O381" s="193"/>
      <c r="P381" s="193"/>
      <c r="Q381" s="193"/>
      <c r="R381" s="193"/>
      <c r="S381" s="193"/>
      <c r="T381" s="194"/>
      <c r="AT381" s="189" t="s">
        <v>173</v>
      </c>
      <c r="AU381" s="189" t="s">
        <v>82</v>
      </c>
      <c r="AV381" s="14" t="s">
        <v>156</v>
      </c>
      <c r="AW381" s="14" t="s">
        <v>36</v>
      </c>
      <c r="AX381" s="14" t="s">
        <v>80</v>
      </c>
      <c r="AY381" s="189" t="s">
        <v>149</v>
      </c>
    </row>
    <row r="382" spans="2:65" s="1" customFormat="1" ht="38.25" customHeight="1">
      <c r="B382" s="160"/>
      <c r="C382" s="161" t="s">
        <v>471</v>
      </c>
      <c r="D382" s="161" t="s">
        <v>151</v>
      </c>
      <c r="E382" s="162" t="s">
        <v>938</v>
      </c>
      <c r="F382" s="163" t="s">
        <v>939</v>
      </c>
      <c r="G382" s="164" t="s">
        <v>171</v>
      </c>
      <c r="H382" s="165">
        <v>187.55</v>
      </c>
      <c r="I382" s="166"/>
      <c r="J382" s="166">
        <f>ROUND(I382*H382,2)</f>
        <v>0</v>
      </c>
      <c r="K382" s="163" t="s">
        <v>155</v>
      </c>
      <c r="L382" s="39"/>
      <c r="M382" s="167" t="s">
        <v>5</v>
      </c>
      <c r="N382" s="168" t="s">
        <v>44</v>
      </c>
      <c r="O382" s="169">
        <v>5.6000000000000001E-2</v>
      </c>
      <c r="P382" s="169">
        <f>O382*H382</f>
        <v>10.502800000000001</v>
      </c>
      <c r="Q382" s="169">
        <v>0</v>
      </c>
      <c r="R382" s="169">
        <f>Q382*H382</f>
        <v>0</v>
      </c>
      <c r="S382" s="169">
        <v>0</v>
      </c>
      <c r="T382" s="170">
        <f>S382*H382</f>
        <v>0</v>
      </c>
      <c r="AR382" s="25" t="s">
        <v>156</v>
      </c>
      <c r="AT382" s="25" t="s">
        <v>151</v>
      </c>
      <c r="AU382" s="25" t="s">
        <v>82</v>
      </c>
      <c r="AY382" s="25" t="s">
        <v>149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25" t="s">
        <v>80</v>
      </c>
      <c r="BK382" s="171">
        <f>ROUND(I382*H382,2)</f>
        <v>0</v>
      </c>
      <c r="BL382" s="25" t="s">
        <v>156</v>
      </c>
      <c r="BM382" s="25" t="s">
        <v>1709</v>
      </c>
    </row>
    <row r="383" spans="2:65" s="13" customFormat="1">
      <c r="B383" s="182"/>
      <c r="D383" s="173" t="s">
        <v>173</v>
      </c>
      <c r="E383" s="183" t="s">
        <v>5</v>
      </c>
      <c r="F383" s="184" t="s">
        <v>187</v>
      </c>
      <c r="H383" s="183" t="s">
        <v>5</v>
      </c>
      <c r="L383" s="182"/>
      <c r="M383" s="185"/>
      <c r="N383" s="186"/>
      <c r="O383" s="186"/>
      <c r="P383" s="186"/>
      <c r="Q383" s="186"/>
      <c r="R383" s="186"/>
      <c r="S383" s="186"/>
      <c r="T383" s="187"/>
      <c r="AT383" s="183" t="s">
        <v>173</v>
      </c>
      <c r="AU383" s="183" t="s">
        <v>82</v>
      </c>
      <c r="AV383" s="13" t="s">
        <v>80</v>
      </c>
      <c r="AW383" s="13" t="s">
        <v>36</v>
      </c>
      <c r="AX383" s="13" t="s">
        <v>73</v>
      </c>
      <c r="AY383" s="183" t="s">
        <v>149</v>
      </c>
    </row>
    <row r="384" spans="2:65" s="13" customFormat="1">
      <c r="B384" s="182"/>
      <c r="D384" s="173" t="s">
        <v>173</v>
      </c>
      <c r="E384" s="183" t="s">
        <v>5</v>
      </c>
      <c r="F384" s="184" t="s">
        <v>188</v>
      </c>
      <c r="H384" s="183" t="s">
        <v>5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173</v>
      </c>
      <c r="AU384" s="183" t="s">
        <v>82</v>
      </c>
      <c r="AV384" s="13" t="s">
        <v>80</v>
      </c>
      <c r="AW384" s="13" t="s">
        <v>36</v>
      </c>
      <c r="AX384" s="13" t="s">
        <v>73</v>
      </c>
      <c r="AY384" s="183" t="s">
        <v>149</v>
      </c>
    </row>
    <row r="385" spans="2:65" s="13" customFormat="1">
      <c r="B385" s="182"/>
      <c r="D385" s="173" t="s">
        <v>173</v>
      </c>
      <c r="E385" s="183" t="s">
        <v>5</v>
      </c>
      <c r="F385" s="184" t="s">
        <v>941</v>
      </c>
      <c r="H385" s="183" t="s">
        <v>5</v>
      </c>
      <c r="L385" s="182"/>
      <c r="M385" s="185"/>
      <c r="N385" s="186"/>
      <c r="O385" s="186"/>
      <c r="P385" s="186"/>
      <c r="Q385" s="186"/>
      <c r="R385" s="186"/>
      <c r="S385" s="186"/>
      <c r="T385" s="187"/>
      <c r="AT385" s="183" t="s">
        <v>173</v>
      </c>
      <c r="AU385" s="183" t="s">
        <v>82</v>
      </c>
      <c r="AV385" s="13" t="s">
        <v>80</v>
      </c>
      <c r="AW385" s="13" t="s">
        <v>36</v>
      </c>
      <c r="AX385" s="13" t="s">
        <v>73</v>
      </c>
      <c r="AY385" s="183" t="s">
        <v>149</v>
      </c>
    </row>
    <row r="386" spans="2:65" s="12" customFormat="1">
      <c r="B386" s="172"/>
      <c r="D386" s="173" t="s">
        <v>173</v>
      </c>
      <c r="E386" s="174" t="s">
        <v>5</v>
      </c>
      <c r="F386" s="175" t="s">
        <v>1710</v>
      </c>
      <c r="H386" s="176">
        <v>171.05</v>
      </c>
      <c r="L386" s="172"/>
      <c r="M386" s="177"/>
      <c r="N386" s="178"/>
      <c r="O386" s="178"/>
      <c r="P386" s="178"/>
      <c r="Q386" s="178"/>
      <c r="R386" s="178"/>
      <c r="S386" s="178"/>
      <c r="T386" s="179"/>
      <c r="AT386" s="174" t="s">
        <v>173</v>
      </c>
      <c r="AU386" s="174" t="s">
        <v>82</v>
      </c>
      <c r="AV386" s="12" t="s">
        <v>82</v>
      </c>
      <c r="AW386" s="12" t="s">
        <v>36</v>
      </c>
      <c r="AX386" s="12" t="s">
        <v>73</v>
      </c>
      <c r="AY386" s="174" t="s">
        <v>149</v>
      </c>
    </row>
    <row r="387" spans="2:65" s="12" customFormat="1">
      <c r="B387" s="172"/>
      <c r="D387" s="173" t="s">
        <v>173</v>
      </c>
      <c r="E387" s="174" t="s">
        <v>5</v>
      </c>
      <c r="F387" s="175" t="s">
        <v>1711</v>
      </c>
      <c r="H387" s="176">
        <v>16.5</v>
      </c>
      <c r="L387" s="172"/>
      <c r="M387" s="177"/>
      <c r="N387" s="178"/>
      <c r="O387" s="178"/>
      <c r="P387" s="178"/>
      <c r="Q387" s="178"/>
      <c r="R387" s="178"/>
      <c r="S387" s="178"/>
      <c r="T387" s="179"/>
      <c r="AT387" s="174" t="s">
        <v>173</v>
      </c>
      <c r="AU387" s="174" t="s">
        <v>82</v>
      </c>
      <c r="AV387" s="12" t="s">
        <v>82</v>
      </c>
      <c r="AW387" s="12" t="s">
        <v>36</v>
      </c>
      <c r="AX387" s="12" t="s">
        <v>73</v>
      </c>
      <c r="AY387" s="174" t="s">
        <v>149</v>
      </c>
    </row>
    <row r="388" spans="2:65" s="14" customFormat="1">
      <c r="B388" s="188"/>
      <c r="D388" s="173" t="s">
        <v>173</v>
      </c>
      <c r="E388" s="189" t="s">
        <v>5</v>
      </c>
      <c r="F388" s="190" t="s">
        <v>194</v>
      </c>
      <c r="H388" s="191">
        <v>187.55</v>
      </c>
      <c r="L388" s="188"/>
      <c r="M388" s="192"/>
      <c r="N388" s="193"/>
      <c r="O388" s="193"/>
      <c r="P388" s="193"/>
      <c r="Q388" s="193"/>
      <c r="R388" s="193"/>
      <c r="S388" s="193"/>
      <c r="T388" s="194"/>
      <c r="AT388" s="189" t="s">
        <v>173</v>
      </c>
      <c r="AU388" s="189" t="s">
        <v>82</v>
      </c>
      <c r="AV388" s="14" t="s">
        <v>156</v>
      </c>
      <c r="AW388" s="14" t="s">
        <v>36</v>
      </c>
      <c r="AX388" s="14" t="s">
        <v>80</v>
      </c>
      <c r="AY388" s="189" t="s">
        <v>149</v>
      </c>
    </row>
    <row r="389" spans="2:65" s="1" customFormat="1" ht="38.25" customHeight="1">
      <c r="B389" s="160"/>
      <c r="C389" s="161" t="s">
        <v>476</v>
      </c>
      <c r="D389" s="161" t="s">
        <v>151</v>
      </c>
      <c r="E389" s="162" t="s">
        <v>545</v>
      </c>
      <c r="F389" s="163" t="s">
        <v>546</v>
      </c>
      <c r="G389" s="164" t="s">
        <v>171</v>
      </c>
      <c r="H389" s="165">
        <v>467.17</v>
      </c>
      <c r="I389" s="166"/>
      <c r="J389" s="166">
        <f>ROUND(I389*H389,2)</f>
        <v>0</v>
      </c>
      <c r="K389" s="163" t="s">
        <v>155</v>
      </c>
      <c r="L389" s="39"/>
      <c r="M389" s="167" t="s">
        <v>5</v>
      </c>
      <c r="N389" s="168" t="s">
        <v>44</v>
      </c>
      <c r="O389" s="169">
        <v>6.4000000000000001E-2</v>
      </c>
      <c r="P389" s="169">
        <f>O389*H389</f>
        <v>29.898880000000002</v>
      </c>
      <c r="Q389" s="169">
        <v>0</v>
      </c>
      <c r="R389" s="169">
        <f>Q389*H389</f>
        <v>0</v>
      </c>
      <c r="S389" s="169">
        <v>0</v>
      </c>
      <c r="T389" s="170">
        <f>S389*H389</f>
        <v>0</v>
      </c>
      <c r="AR389" s="25" t="s">
        <v>156</v>
      </c>
      <c r="AT389" s="25" t="s">
        <v>151</v>
      </c>
      <c r="AU389" s="25" t="s">
        <v>82</v>
      </c>
      <c r="AY389" s="25" t="s">
        <v>149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25" t="s">
        <v>80</v>
      </c>
      <c r="BK389" s="171">
        <f>ROUND(I389*H389,2)</f>
        <v>0</v>
      </c>
      <c r="BL389" s="25" t="s">
        <v>156</v>
      </c>
      <c r="BM389" s="25" t="s">
        <v>1712</v>
      </c>
    </row>
    <row r="390" spans="2:65" s="13" customFormat="1">
      <c r="B390" s="182"/>
      <c r="D390" s="173" t="s">
        <v>173</v>
      </c>
      <c r="E390" s="183" t="s">
        <v>5</v>
      </c>
      <c r="F390" s="184" t="s">
        <v>187</v>
      </c>
      <c r="H390" s="183" t="s">
        <v>5</v>
      </c>
      <c r="L390" s="182"/>
      <c r="M390" s="185"/>
      <c r="N390" s="186"/>
      <c r="O390" s="186"/>
      <c r="P390" s="186"/>
      <c r="Q390" s="186"/>
      <c r="R390" s="186"/>
      <c r="S390" s="186"/>
      <c r="T390" s="187"/>
      <c r="AT390" s="183" t="s">
        <v>173</v>
      </c>
      <c r="AU390" s="183" t="s">
        <v>82</v>
      </c>
      <c r="AV390" s="13" t="s">
        <v>80</v>
      </c>
      <c r="AW390" s="13" t="s">
        <v>36</v>
      </c>
      <c r="AX390" s="13" t="s">
        <v>73</v>
      </c>
      <c r="AY390" s="183" t="s">
        <v>149</v>
      </c>
    </row>
    <row r="391" spans="2:65" s="13" customFormat="1">
      <c r="B391" s="182"/>
      <c r="D391" s="173" t="s">
        <v>173</v>
      </c>
      <c r="E391" s="183" t="s">
        <v>5</v>
      </c>
      <c r="F391" s="184" t="s">
        <v>188</v>
      </c>
      <c r="H391" s="183" t="s">
        <v>5</v>
      </c>
      <c r="L391" s="182"/>
      <c r="M391" s="185"/>
      <c r="N391" s="186"/>
      <c r="O391" s="186"/>
      <c r="P391" s="186"/>
      <c r="Q391" s="186"/>
      <c r="R391" s="186"/>
      <c r="S391" s="186"/>
      <c r="T391" s="187"/>
      <c r="AT391" s="183" t="s">
        <v>173</v>
      </c>
      <c r="AU391" s="183" t="s">
        <v>82</v>
      </c>
      <c r="AV391" s="13" t="s">
        <v>80</v>
      </c>
      <c r="AW391" s="13" t="s">
        <v>36</v>
      </c>
      <c r="AX391" s="13" t="s">
        <v>73</v>
      </c>
      <c r="AY391" s="183" t="s">
        <v>149</v>
      </c>
    </row>
    <row r="392" spans="2:65" s="13" customFormat="1">
      <c r="B392" s="182"/>
      <c r="D392" s="173" t="s">
        <v>173</v>
      </c>
      <c r="E392" s="183" t="s">
        <v>5</v>
      </c>
      <c r="F392" s="184" t="s">
        <v>200</v>
      </c>
      <c r="H392" s="183" t="s">
        <v>5</v>
      </c>
      <c r="L392" s="182"/>
      <c r="M392" s="185"/>
      <c r="N392" s="186"/>
      <c r="O392" s="186"/>
      <c r="P392" s="186"/>
      <c r="Q392" s="186"/>
      <c r="R392" s="186"/>
      <c r="S392" s="186"/>
      <c r="T392" s="187"/>
      <c r="AT392" s="183" t="s">
        <v>173</v>
      </c>
      <c r="AU392" s="183" t="s">
        <v>82</v>
      </c>
      <c r="AV392" s="13" t="s">
        <v>80</v>
      </c>
      <c r="AW392" s="13" t="s">
        <v>36</v>
      </c>
      <c r="AX392" s="13" t="s">
        <v>73</v>
      </c>
      <c r="AY392" s="183" t="s">
        <v>149</v>
      </c>
    </row>
    <row r="393" spans="2:65" s="12" customFormat="1">
      <c r="B393" s="172"/>
      <c r="D393" s="173" t="s">
        <v>173</v>
      </c>
      <c r="E393" s="174" t="s">
        <v>5</v>
      </c>
      <c r="F393" s="175" t="s">
        <v>1591</v>
      </c>
      <c r="H393" s="176">
        <v>93.17</v>
      </c>
      <c r="L393" s="172"/>
      <c r="M393" s="177"/>
      <c r="N393" s="178"/>
      <c r="O393" s="178"/>
      <c r="P393" s="178"/>
      <c r="Q393" s="178"/>
      <c r="R393" s="178"/>
      <c r="S393" s="178"/>
      <c r="T393" s="179"/>
      <c r="AT393" s="174" t="s">
        <v>173</v>
      </c>
      <c r="AU393" s="174" t="s">
        <v>82</v>
      </c>
      <c r="AV393" s="12" t="s">
        <v>82</v>
      </c>
      <c r="AW393" s="12" t="s">
        <v>36</v>
      </c>
      <c r="AX393" s="12" t="s">
        <v>73</v>
      </c>
      <c r="AY393" s="174" t="s">
        <v>149</v>
      </c>
    </row>
    <row r="394" spans="2:65" s="12" customFormat="1">
      <c r="B394" s="172"/>
      <c r="D394" s="173" t="s">
        <v>173</v>
      </c>
      <c r="E394" s="174" t="s">
        <v>5</v>
      </c>
      <c r="F394" s="175" t="s">
        <v>1596</v>
      </c>
      <c r="H394" s="176">
        <v>326.55</v>
      </c>
      <c r="L394" s="172"/>
      <c r="M394" s="177"/>
      <c r="N394" s="178"/>
      <c r="O394" s="178"/>
      <c r="P394" s="178"/>
      <c r="Q394" s="178"/>
      <c r="R394" s="178"/>
      <c r="S394" s="178"/>
      <c r="T394" s="179"/>
      <c r="AT394" s="174" t="s">
        <v>173</v>
      </c>
      <c r="AU394" s="174" t="s">
        <v>82</v>
      </c>
      <c r="AV394" s="12" t="s">
        <v>82</v>
      </c>
      <c r="AW394" s="12" t="s">
        <v>36</v>
      </c>
      <c r="AX394" s="12" t="s">
        <v>73</v>
      </c>
      <c r="AY394" s="174" t="s">
        <v>149</v>
      </c>
    </row>
    <row r="395" spans="2:65" s="15" customFormat="1">
      <c r="B395" s="195"/>
      <c r="D395" s="173" t="s">
        <v>173</v>
      </c>
      <c r="E395" s="196" t="s">
        <v>5</v>
      </c>
      <c r="F395" s="197" t="s">
        <v>284</v>
      </c>
      <c r="H395" s="198">
        <v>419.72</v>
      </c>
      <c r="L395" s="195"/>
      <c r="M395" s="199"/>
      <c r="N395" s="200"/>
      <c r="O395" s="200"/>
      <c r="P395" s="200"/>
      <c r="Q395" s="200"/>
      <c r="R395" s="200"/>
      <c r="S395" s="200"/>
      <c r="T395" s="201"/>
      <c r="AT395" s="196" t="s">
        <v>173</v>
      </c>
      <c r="AU395" s="196" t="s">
        <v>82</v>
      </c>
      <c r="AV395" s="15" t="s">
        <v>161</v>
      </c>
      <c r="AW395" s="15" t="s">
        <v>36</v>
      </c>
      <c r="AX395" s="15" t="s">
        <v>73</v>
      </c>
      <c r="AY395" s="196" t="s">
        <v>149</v>
      </c>
    </row>
    <row r="396" spans="2:65" s="13" customFormat="1">
      <c r="B396" s="182"/>
      <c r="D396" s="173" t="s">
        <v>173</v>
      </c>
      <c r="E396" s="183" t="s">
        <v>5</v>
      </c>
      <c r="F396" s="184" t="s">
        <v>192</v>
      </c>
      <c r="H396" s="183" t="s">
        <v>5</v>
      </c>
      <c r="L396" s="182"/>
      <c r="M396" s="185"/>
      <c r="N396" s="186"/>
      <c r="O396" s="186"/>
      <c r="P396" s="186"/>
      <c r="Q396" s="186"/>
      <c r="R396" s="186"/>
      <c r="S396" s="186"/>
      <c r="T396" s="187"/>
      <c r="AT396" s="183" t="s">
        <v>173</v>
      </c>
      <c r="AU396" s="183" t="s">
        <v>82</v>
      </c>
      <c r="AV396" s="13" t="s">
        <v>80</v>
      </c>
      <c r="AW396" s="13" t="s">
        <v>36</v>
      </c>
      <c r="AX396" s="13" t="s">
        <v>73</v>
      </c>
      <c r="AY396" s="183" t="s">
        <v>149</v>
      </c>
    </row>
    <row r="397" spans="2:65" s="12" customFormat="1">
      <c r="B397" s="172"/>
      <c r="D397" s="173" t="s">
        <v>173</v>
      </c>
      <c r="E397" s="174" t="s">
        <v>5</v>
      </c>
      <c r="F397" s="175" t="s">
        <v>1593</v>
      </c>
      <c r="H397" s="176">
        <v>15.95</v>
      </c>
      <c r="L397" s="172"/>
      <c r="M397" s="177"/>
      <c r="N397" s="178"/>
      <c r="O397" s="178"/>
      <c r="P397" s="178"/>
      <c r="Q397" s="178"/>
      <c r="R397" s="178"/>
      <c r="S397" s="178"/>
      <c r="T397" s="179"/>
      <c r="AT397" s="174" t="s">
        <v>173</v>
      </c>
      <c r="AU397" s="174" t="s">
        <v>82</v>
      </c>
      <c r="AV397" s="12" t="s">
        <v>82</v>
      </c>
      <c r="AW397" s="12" t="s">
        <v>36</v>
      </c>
      <c r="AX397" s="12" t="s">
        <v>73</v>
      </c>
      <c r="AY397" s="174" t="s">
        <v>149</v>
      </c>
    </row>
    <row r="398" spans="2:65" s="12" customFormat="1">
      <c r="B398" s="172"/>
      <c r="D398" s="173" t="s">
        <v>173</v>
      </c>
      <c r="E398" s="174" t="s">
        <v>5</v>
      </c>
      <c r="F398" s="175" t="s">
        <v>1597</v>
      </c>
      <c r="H398" s="176">
        <v>31.5</v>
      </c>
      <c r="L398" s="172"/>
      <c r="M398" s="177"/>
      <c r="N398" s="178"/>
      <c r="O398" s="178"/>
      <c r="P398" s="178"/>
      <c r="Q398" s="178"/>
      <c r="R398" s="178"/>
      <c r="S398" s="178"/>
      <c r="T398" s="179"/>
      <c r="AT398" s="174" t="s">
        <v>173</v>
      </c>
      <c r="AU398" s="174" t="s">
        <v>82</v>
      </c>
      <c r="AV398" s="12" t="s">
        <v>82</v>
      </c>
      <c r="AW398" s="12" t="s">
        <v>36</v>
      </c>
      <c r="AX398" s="12" t="s">
        <v>73</v>
      </c>
      <c r="AY398" s="174" t="s">
        <v>149</v>
      </c>
    </row>
    <row r="399" spans="2:65" s="15" customFormat="1">
      <c r="B399" s="195"/>
      <c r="D399" s="173" t="s">
        <v>173</v>
      </c>
      <c r="E399" s="196" t="s">
        <v>5</v>
      </c>
      <c r="F399" s="197" t="s">
        <v>284</v>
      </c>
      <c r="H399" s="198">
        <v>47.45</v>
      </c>
      <c r="L399" s="195"/>
      <c r="M399" s="199"/>
      <c r="N399" s="200"/>
      <c r="O399" s="200"/>
      <c r="P399" s="200"/>
      <c r="Q399" s="200"/>
      <c r="R399" s="200"/>
      <c r="S399" s="200"/>
      <c r="T399" s="201"/>
      <c r="AT399" s="196" t="s">
        <v>173</v>
      </c>
      <c r="AU399" s="196" t="s">
        <v>82</v>
      </c>
      <c r="AV399" s="15" t="s">
        <v>161</v>
      </c>
      <c r="AW399" s="15" t="s">
        <v>36</v>
      </c>
      <c r="AX399" s="15" t="s">
        <v>73</v>
      </c>
      <c r="AY399" s="196" t="s">
        <v>149</v>
      </c>
    </row>
    <row r="400" spans="2:65" s="14" customFormat="1">
      <c r="B400" s="188"/>
      <c r="D400" s="173" t="s">
        <v>173</v>
      </c>
      <c r="E400" s="189" t="s">
        <v>5</v>
      </c>
      <c r="F400" s="190" t="s">
        <v>194</v>
      </c>
      <c r="H400" s="191">
        <v>467.17</v>
      </c>
      <c r="L400" s="188"/>
      <c r="M400" s="192"/>
      <c r="N400" s="193"/>
      <c r="O400" s="193"/>
      <c r="P400" s="193"/>
      <c r="Q400" s="193"/>
      <c r="R400" s="193"/>
      <c r="S400" s="193"/>
      <c r="T400" s="194"/>
      <c r="AT400" s="189" t="s">
        <v>173</v>
      </c>
      <c r="AU400" s="189" t="s">
        <v>82</v>
      </c>
      <c r="AV400" s="14" t="s">
        <v>156</v>
      </c>
      <c r="AW400" s="14" t="s">
        <v>36</v>
      </c>
      <c r="AX400" s="14" t="s">
        <v>80</v>
      </c>
      <c r="AY400" s="189" t="s">
        <v>149</v>
      </c>
    </row>
    <row r="401" spans="2:65" s="1" customFormat="1" ht="25.5" customHeight="1">
      <c r="B401" s="160"/>
      <c r="C401" s="161" t="s">
        <v>482</v>
      </c>
      <c r="D401" s="161" t="s">
        <v>151</v>
      </c>
      <c r="E401" s="162" t="s">
        <v>549</v>
      </c>
      <c r="F401" s="163" t="s">
        <v>550</v>
      </c>
      <c r="G401" s="164" t="s">
        <v>171</v>
      </c>
      <c r="H401" s="165">
        <v>296.67</v>
      </c>
      <c r="I401" s="166"/>
      <c r="J401" s="166">
        <f>ROUND(I401*H401,2)</f>
        <v>0</v>
      </c>
      <c r="K401" s="163" t="s">
        <v>155</v>
      </c>
      <c r="L401" s="39"/>
      <c r="M401" s="167" t="s">
        <v>5</v>
      </c>
      <c r="N401" s="168" t="s">
        <v>44</v>
      </c>
      <c r="O401" s="169">
        <v>2.7E-2</v>
      </c>
      <c r="P401" s="169">
        <f>O401*H401</f>
        <v>8.0100899999999999</v>
      </c>
      <c r="Q401" s="169">
        <v>0</v>
      </c>
      <c r="R401" s="169">
        <f>Q401*H401</f>
        <v>0</v>
      </c>
      <c r="S401" s="169">
        <v>0</v>
      </c>
      <c r="T401" s="170">
        <f>S401*H401</f>
        <v>0</v>
      </c>
      <c r="AR401" s="25" t="s">
        <v>156</v>
      </c>
      <c r="AT401" s="25" t="s">
        <v>151</v>
      </c>
      <c r="AU401" s="25" t="s">
        <v>82</v>
      </c>
      <c r="AY401" s="25" t="s">
        <v>149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25" t="s">
        <v>80</v>
      </c>
      <c r="BK401" s="171">
        <f>ROUND(I401*H401,2)</f>
        <v>0</v>
      </c>
      <c r="BL401" s="25" t="s">
        <v>156</v>
      </c>
      <c r="BM401" s="25" t="s">
        <v>1713</v>
      </c>
    </row>
    <row r="402" spans="2:65" s="13" customFormat="1">
      <c r="B402" s="182"/>
      <c r="D402" s="173" t="s">
        <v>173</v>
      </c>
      <c r="E402" s="183" t="s">
        <v>5</v>
      </c>
      <c r="F402" s="184" t="s">
        <v>187</v>
      </c>
      <c r="H402" s="183" t="s">
        <v>5</v>
      </c>
      <c r="L402" s="182"/>
      <c r="M402" s="185"/>
      <c r="N402" s="186"/>
      <c r="O402" s="186"/>
      <c r="P402" s="186"/>
      <c r="Q402" s="186"/>
      <c r="R402" s="186"/>
      <c r="S402" s="186"/>
      <c r="T402" s="187"/>
      <c r="AT402" s="183" t="s">
        <v>173</v>
      </c>
      <c r="AU402" s="183" t="s">
        <v>82</v>
      </c>
      <c r="AV402" s="13" t="s">
        <v>80</v>
      </c>
      <c r="AW402" s="13" t="s">
        <v>36</v>
      </c>
      <c r="AX402" s="13" t="s">
        <v>73</v>
      </c>
      <c r="AY402" s="183" t="s">
        <v>149</v>
      </c>
    </row>
    <row r="403" spans="2:65" s="13" customFormat="1">
      <c r="B403" s="182"/>
      <c r="D403" s="173" t="s">
        <v>173</v>
      </c>
      <c r="E403" s="183" t="s">
        <v>5</v>
      </c>
      <c r="F403" s="184" t="s">
        <v>188</v>
      </c>
      <c r="H403" s="183" t="s">
        <v>5</v>
      </c>
      <c r="L403" s="182"/>
      <c r="M403" s="185"/>
      <c r="N403" s="186"/>
      <c r="O403" s="186"/>
      <c r="P403" s="186"/>
      <c r="Q403" s="186"/>
      <c r="R403" s="186"/>
      <c r="S403" s="186"/>
      <c r="T403" s="187"/>
      <c r="AT403" s="183" t="s">
        <v>173</v>
      </c>
      <c r="AU403" s="183" t="s">
        <v>82</v>
      </c>
      <c r="AV403" s="13" t="s">
        <v>80</v>
      </c>
      <c r="AW403" s="13" t="s">
        <v>36</v>
      </c>
      <c r="AX403" s="13" t="s">
        <v>73</v>
      </c>
      <c r="AY403" s="183" t="s">
        <v>149</v>
      </c>
    </row>
    <row r="404" spans="2:65" s="13" customFormat="1">
      <c r="B404" s="182"/>
      <c r="D404" s="173" t="s">
        <v>173</v>
      </c>
      <c r="E404" s="183" t="s">
        <v>5</v>
      </c>
      <c r="F404" s="184" t="s">
        <v>200</v>
      </c>
      <c r="H404" s="183" t="s">
        <v>5</v>
      </c>
      <c r="L404" s="182"/>
      <c r="M404" s="185"/>
      <c r="N404" s="186"/>
      <c r="O404" s="186"/>
      <c r="P404" s="186"/>
      <c r="Q404" s="186"/>
      <c r="R404" s="186"/>
      <c r="S404" s="186"/>
      <c r="T404" s="187"/>
      <c r="AT404" s="183" t="s">
        <v>173</v>
      </c>
      <c r="AU404" s="183" t="s">
        <v>82</v>
      </c>
      <c r="AV404" s="13" t="s">
        <v>80</v>
      </c>
      <c r="AW404" s="13" t="s">
        <v>36</v>
      </c>
      <c r="AX404" s="13" t="s">
        <v>73</v>
      </c>
      <c r="AY404" s="183" t="s">
        <v>149</v>
      </c>
    </row>
    <row r="405" spans="2:65" s="12" customFormat="1">
      <c r="B405" s="172"/>
      <c r="D405" s="173" t="s">
        <v>173</v>
      </c>
      <c r="E405" s="174" t="s">
        <v>5</v>
      </c>
      <c r="F405" s="175" t="s">
        <v>1591</v>
      </c>
      <c r="H405" s="176">
        <v>93.17</v>
      </c>
      <c r="L405" s="172"/>
      <c r="M405" s="177"/>
      <c r="N405" s="178"/>
      <c r="O405" s="178"/>
      <c r="P405" s="178"/>
      <c r="Q405" s="178"/>
      <c r="R405" s="178"/>
      <c r="S405" s="178"/>
      <c r="T405" s="179"/>
      <c r="AT405" s="174" t="s">
        <v>173</v>
      </c>
      <c r="AU405" s="174" t="s">
        <v>82</v>
      </c>
      <c r="AV405" s="12" t="s">
        <v>82</v>
      </c>
      <c r="AW405" s="12" t="s">
        <v>36</v>
      </c>
      <c r="AX405" s="12" t="s">
        <v>73</v>
      </c>
      <c r="AY405" s="174" t="s">
        <v>149</v>
      </c>
    </row>
    <row r="406" spans="2:65" s="12" customFormat="1">
      <c r="B406" s="172"/>
      <c r="D406" s="173" t="s">
        <v>173</v>
      </c>
      <c r="E406" s="174" t="s">
        <v>5</v>
      </c>
      <c r="F406" s="175" t="s">
        <v>1592</v>
      </c>
      <c r="H406" s="176">
        <v>171.05</v>
      </c>
      <c r="L406" s="172"/>
      <c r="M406" s="177"/>
      <c r="N406" s="178"/>
      <c r="O406" s="178"/>
      <c r="P406" s="178"/>
      <c r="Q406" s="178"/>
      <c r="R406" s="178"/>
      <c r="S406" s="178"/>
      <c r="T406" s="179"/>
      <c r="AT406" s="174" t="s">
        <v>173</v>
      </c>
      <c r="AU406" s="174" t="s">
        <v>82</v>
      </c>
      <c r="AV406" s="12" t="s">
        <v>82</v>
      </c>
      <c r="AW406" s="12" t="s">
        <v>36</v>
      </c>
      <c r="AX406" s="12" t="s">
        <v>73</v>
      </c>
      <c r="AY406" s="174" t="s">
        <v>149</v>
      </c>
    </row>
    <row r="407" spans="2:65" s="15" customFormat="1">
      <c r="B407" s="195"/>
      <c r="D407" s="173" t="s">
        <v>173</v>
      </c>
      <c r="E407" s="196" t="s">
        <v>5</v>
      </c>
      <c r="F407" s="197" t="s">
        <v>284</v>
      </c>
      <c r="H407" s="198">
        <v>264.22000000000003</v>
      </c>
      <c r="L407" s="195"/>
      <c r="M407" s="199"/>
      <c r="N407" s="200"/>
      <c r="O407" s="200"/>
      <c r="P407" s="200"/>
      <c r="Q407" s="200"/>
      <c r="R407" s="200"/>
      <c r="S407" s="200"/>
      <c r="T407" s="201"/>
      <c r="AT407" s="196" t="s">
        <v>173</v>
      </c>
      <c r="AU407" s="196" t="s">
        <v>82</v>
      </c>
      <c r="AV407" s="15" t="s">
        <v>161</v>
      </c>
      <c r="AW407" s="15" t="s">
        <v>36</v>
      </c>
      <c r="AX407" s="15" t="s">
        <v>73</v>
      </c>
      <c r="AY407" s="196" t="s">
        <v>149</v>
      </c>
    </row>
    <row r="408" spans="2:65" s="13" customFormat="1">
      <c r="B408" s="182"/>
      <c r="D408" s="173" t="s">
        <v>173</v>
      </c>
      <c r="E408" s="183" t="s">
        <v>5</v>
      </c>
      <c r="F408" s="184" t="s">
        <v>192</v>
      </c>
      <c r="H408" s="183" t="s">
        <v>5</v>
      </c>
      <c r="L408" s="182"/>
      <c r="M408" s="185"/>
      <c r="N408" s="186"/>
      <c r="O408" s="186"/>
      <c r="P408" s="186"/>
      <c r="Q408" s="186"/>
      <c r="R408" s="186"/>
      <c r="S408" s="186"/>
      <c r="T408" s="187"/>
      <c r="AT408" s="183" t="s">
        <v>173</v>
      </c>
      <c r="AU408" s="183" t="s">
        <v>82</v>
      </c>
      <c r="AV408" s="13" t="s">
        <v>80</v>
      </c>
      <c r="AW408" s="13" t="s">
        <v>36</v>
      </c>
      <c r="AX408" s="13" t="s">
        <v>73</v>
      </c>
      <c r="AY408" s="183" t="s">
        <v>149</v>
      </c>
    </row>
    <row r="409" spans="2:65" s="12" customFormat="1">
      <c r="B409" s="172"/>
      <c r="D409" s="173" t="s">
        <v>173</v>
      </c>
      <c r="E409" s="174" t="s">
        <v>5</v>
      </c>
      <c r="F409" s="175" t="s">
        <v>1593</v>
      </c>
      <c r="H409" s="176">
        <v>15.95</v>
      </c>
      <c r="L409" s="172"/>
      <c r="M409" s="177"/>
      <c r="N409" s="178"/>
      <c r="O409" s="178"/>
      <c r="P409" s="178"/>
      <c r="Q409" s="178"/>
      <c r="R409" s="178"/>
      <c r="S409" s="178"/>
      <c r="T409" s="179"/>
      <c r="AT409" s="174" t="s">
        <v>173</v>
      </c>
      <c r="AU409" s="174" t="s">
        <v>82</v>
      </c>
      <c r="AV409" s="12" t="s">
        <v>82</v>
      </c>
      <c r="AW409" s="12" t="s">
        <v>36</v>
      </c>
      <c r="AX409" s="12" t="s">
        <v>73</v>
      </c>
      <c r="AY409" s="174" t="s">
        <v>149</v>
      </c>
    </row>
    <row r="410" spans="2:65" s="12" customFormat="1">
      <c r="B410" s="172"/>
      <c r="D410" s="173" t="s">
        <v>173</v>
      </c>
      <c r="E410" s="174" t="s">
        <v>5</v>
      </c>
      <c r="F410" s="175" t="s">
        <v>1594</v>
      </c>
      <c r="H410" s="176">
        <v>16.5</v>
      </c>
      <c r="L410" s="172"/>
      <c r="M410" s="177"/>
      <c r="N410" s="178"/>
      <c r="O410" s="178"/>
      <c r="P410" s="178"/>
      <c r="Q410" s="178"/>
      <c r="R410" s="178"/>
      <c r="S410" s="178"/>
      <c r="T410" s="179"/>
      <c r="AT410" s="174" t="s">
        <v>173</v>
      </c>
      <c r="AU410" s="174" t="s">
        <v>82</v>
      </c>
      <c r="AV410" s="12" t="s">
        <v>82</v>
      </c>
      <c r="AW410" s="12" t="s">
        <v>36</v>
      </c>
      <c r="AX410" s="12" t="s">
        <v>73</v>
      </c>
      <c r="AY410" s="174" t="s">
        <v>149</v>
      </c>
    </row>
    <row r="411" spans="2:65" s="15" customFormat="1">
      <c r="B411" s="195"/>
      <c r="D411" s="173" t="s">
        <v>173</v>
      </c>
      <c r="E411" s="196" t="s">
        <v>5</v>
      </c>
      <c r="F411" s="197" t="s">
        <v>284</v>
      </c>
      <c r="H411" s="198">
        <v>32.450000000000003</v>
      </c>
      <c r="L411" s="195"/>
      <c r="M411" s="199"/>
      <c r="N411" s="200"/>
      <c r="O411" s="200"/>
      <c r="P411" s="200"/>
      <c r="Q411" s="200"/>
      <c r="R411" s="200"/>
      <c r="S411" s="200"/>
      <c r="T411" s="201"/>
      <c r="AT411" s="196" t="s">
        <v>173</v>
      </c>
      <c r="AU411" s="196" t="s">
        <v>82</v>
      </c>
      <c r="AV411" s="15" t="s">
        <v>161</v>
      </c>
      <c r="AW411" s="15" t="s">
        <v>36</v>
      </c>
      <c r="AX411" s="15" t="s">
        <v>73</v>
      </c>
      <c r="AY411" s="196" t="s">
        <v>149</v>
      </c>
    </row>
    <row r="412" spans="2:65" s="14" customFormat="1">
      <c r="B412" s="188"/>
      <c r="D412" s="173" t="s">
        <v>173</v>
      </c>
      <c r="E412" s="189" t="s">
        <v>5</v>
      </c>
      <c r="F412" s="190" t="s">
        <v>194</v>
      </c>
      <c r="H412" s="191">
        <v>296.67</v>
      </c>
      <c r="L412" s="188"/>
      <c r="M412" s="192"/>
      <c r="N412" s="193"/>
      <c r="O412" s="193"/>
      <c r="P412" s="193"/>
      <c r="Q412" s="193"/>
      <c r="R412" s="193"/>
      <c r="S412" s="193"/>
      <c r="T412" s="194"/>
      <c r="AT412" s="189" t="s">
        <v>173</v>
      </c>
      <c r="AU412" s="189" t="s">
        <v>82</v>
      </c>
      <c r="AV412" s="14" t="s">
        <v>156</v>
      </c>
      <c r="AW412" s="14" t="s">
        <v>36</v>
      </c>
      <c r="AX412" s="14" t="s">
        <v>80</v>
      </c>
      <c r="AY412" s="189" t="s">
        <v>149</v>
      </c>
    </row>
    <row r="413" spans="2:65" s="1" customFormat="1" ht="25.5" customHeight="1">
      <c r="B413" s="160"/>
      <c r="C413" s="161" t="s">
        <v>487</v>
      </c>
      <c r="D413" s="161" t="s">
        <v>151</v>
      </c>
      <c r="E413" s="162" t="s">
        <v>553</v>
      </c>
      <c r="F413" s="163" t="s">
        <v>554</v>
      </c>
      <c r="G413" s="164" t="s">
        <v>171</v>
      </c>
      <c r="H413" s="165">
        <v>467.17</v>
      </c>
      <c r="I413" s="166"/>
      <c r="J413" s="166">
        <f>ROUND(I413*H413,2)</f>
        <v>0</v>
      </c>
      <c r="K413" s="163" t="s">
        <v>155</v>
      </c>
      <c r="L413" s="39"/>
      <c r="M413" s="167" t="s">
        <v>5</v>
      </c>
      <c r="N413" s="168" t="s">
        <v>44</v>
      </c>
      <c r="O413" s="169">
        <v>4.0000000000000001E-3</v>
      </c>
      <c r="P413" s="169">
        <f>O413*H413</f>
        <v>1.8686800000000001</v>
      </c>
      <c r="Q413" s="169">
        <v>0</v>
      </c>
      <c r="R413" s="169">
        <f>Q413*H413</f>
        <v>0</v>
      </c>
      <c r="S413" s="169">
        <v>0</v>
      </c>
      <c r="T413" s="170">
        <f>S413*H413</f>
        <v>0</v>
      </c>
      <c r="AR413" s="25" t="s">
        <v>156</v>
      </c>
      <c r="AT413" s="25" t="s">
        <v>151</v>
      </c>
      <c r="AU413" s="25" t="s">
        <v>82</v>
      </c>
      <c r="AY413" s="25" t="s">
        <v>149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25" t="s">
        <v>80</v>
      </c>
      <c r="BK413" s="171">
        <f>ROUND(I413*H413,2)</f>
        <v>0</v>
      </c>
      <c r="BL413" s="25" t="s">
        <v>156</v>
      </c>
      <c r="BM413" s="25" t="s">
        <v>1714</v>
      </c>
    </row>
    <row r="414" spans="2:65" s="13" customFormat="1">
      <c r="B414" s="182"/>
      <c r="D414" s="173" t="s">
        <v>173</v>
      </c>
      <c r="E414" s="183" t="s">
        <v>5</v>
      </c>
      <c r="F414" s="184" t="s">
        <v>187</v>
      </c>
      <c r="H414" s="183" t="s">
        <v>5</v>
      </c>
      <c r="L414" s="182"/>
      <c r="M414" s="185"/>
      <c r="N414" s="186"/>
      <c r="O414" s="186"/>
      <c r="P414" s="186"/>
      <c r="Q414" s="186"/>
      <c r="R414" s="186"/>
      <c r="S414" s="186"/>
      <c r="T414" s="187"/>
      <c r="AT414" s="183" t="s">
        <v>173</v>
      </c>
      <c r="AU414" s="183" t="s">
        <v>82</v>
      </c>
      <c r="AV414" s="13" t="s">
        <v>80</v>
      </c>
      <c r="AW414" s="13" t="s">
        <v>36</v>
      </c>
      <c r="AX414" s="13" t="s">
        <v>73</v>
      </c>
      <c r="AY414" s="183" t="s">
        <v>149</v>
      </c>
    </row>
    <row r="415" spans="2:65" s="13" customFormat="1">
      <c r="B415" s="182"/>
      <c r="D415" s="173" t="s">
        <v>173</v>
      </c>
      <c r="E415" s="183" t="s">
        <v>5</v>
      </c>
      <c r="F415" s="184" t="s">
        <v>188</v>
      </c>
      <c r="H415" s="183" t="s">
        <v>5</v>
      </c>
      <c r="L415" s="182"/>
      <c r="M415" s="185"/>
      <c r="N415" s="186"/>
      <c r="O415" s="186"/>
      <c r="P415" s="186"/>
      <c r="Q415" s="186"/>
      <c r="R415" s="186"/>
      <c r="S415" s="186"/>
      <c r="T415" s="187"/>
      <c r="AT415" s="183" t="s">
        <v>173</v>
      </c>
      <c r="AU415" s="183" t="s">
        <v>82</v>
      </c>
      <c r="AV415" s="13" t="s">
        <v>80</v>
      </c>
      <c r="AW415" s="13" t="s">
        <v>36</v>
      </c>
      <c r="AX415" s="13" t="s">
        <v>73</v>
      </c>
      <c r="AY415" s="183" t="s">
        <v>149</v>
      </c>
    </row>
    <row r="416" spans="2:65" s="13" customFormat="1">
      <c r="B416" s="182"/>
      <c r="D416" s="173" t="s">
        <v>173</v>
      </c>
      <c r="E416" s="183" t="s">
        <v>5</v>
      </c>
      <c r="F416" s="184" t="s">
        <v>200</v>
      </c>
      <c r="H416" s="183" t="s">
        <v>5</v>
      </c>
      <c r="L416" s="182"/>
      <c r="M416" s="185"/>
      <c r="N416" s="186"/>
      <c r="O416" s="186"/>
      <c r="P416" s="186"/>
      <c r="Q416" s="186"/>
      <c r="R416" s="186"/>
      <c r="S416" s="186"/>
      <c r="T416" s="187"/>
      <c r="AT416" s="183" t="s">
        <v>173</v>
      </c>
      <c r="AU416" s="183" t="s">
        <v>82</v>
      </c>
      <c r="AV416" s="13" t="s">
        <v>80</v>
      </c>
      <c r="AW416" s="13" t="s">
        <v>36</v>
      </c>
      <c r="AX416" s="13" t="s">
        <v>73</v>
      </c>
      <c r="AY416" s="183" t="s">
        <v>149</v>
      </c>
    </row>
    <row r="417" spans="2:65" s="12" customFormat="1">
      <c r="B417" s="172"/>
      <c r="D417" s="173" t="s">
        <v>173</v>
      </c>
      <c r="E417" s="174" t="s">
        <v>5</v>
      </c>
      <c r="F417" s="175" t="s">
        <v>1591</v>
      </c>
      <c r="H417" s="176">
        <v>93.17</v>
      </c>
      <c r="L417" s="172"/>
      <c r="M417" s="177"/>
      <c r="N417" s="178"/>
      <c r="O417" s="178"/>
      <c r="P417" s="178"/>
      <c r="Q417" s="178"/>
      <c r="R417" s="178"/>
      <c r="S417" s="178"/>
      <c r="T417" s="179"/>
      <c r="AT417" s="174" t="s">
        <v>173</v>
      </c>
      <c r="AU417" s="174" t="s">
        <v>82</v>
      </c>
      <c r="AV417" s="12" t="s">
        <v>82</v>
      </c>
      <c r="AW417" s="12" t="s">
        <v>36</v>
      </c>
      <c r="AX417" s="12" t="s">
        <v>73</v>
      </c>
      <c r="AY417" s="174" t="s">
        <v>149</v>
      </c>
    </row>
    <row r="418" spans="2:65" s="12" customFormat="1">
      <c r="B418" s="172"/>
      <c r="D418" s="173" t="s">
        <v>173</v>
      </c>
      <c r="E418" s="174" t="s">
        <v>5</v>
      </c>
      <c r="F418" s="175" t="s">
        <v>1596</v>
      </c>
      <c r="H418" s="176">
        <v>326.55</v>
      </c>
      <c r="L418" s="172"/>
      <c r="M418" s="177"/>
      <c r="N418" s="178"/>
      <c r="O418" s="178"/>
      <c r="P418" s="178"/>
      <c r="Q418" s="178"/>
      <c r="R418" s="178"/>
      <c r="S418" s="178"/>
      <c r="T418" s="179"/>
      <c r="AT418" s="174" t="s">
        <v>173</v>
      </c>
      <c r="AU418" s="174" t="s">
        <v>82</v>
      </c>
      <c r="AV418" s="12" t="s">
        <v>82</v>
      </c>
      <c r="AW418" s="12" t="s">
        <v>36</v>
      </c>
      <c r="AX418" s="12" t="s">
        <v>73</v>
      </c>
      <c r="AY418" s="174" t="s">
        <v>149</v>
      </c>
    </row>
    <row r="419" spans="2:65" s="15" customFormat="1">
      <c r="B419" s="195"/>
      <c r="D419" s="173" t="s">
        <v>173</v>
      </c>
      <c r="E419" s="196" t="s">
        <v>5</v>
      </c>
      <c r="F419" s="197" t="s">
        <v>284</v>
      </c>
      <c r="H419" s="198">
        <v>419.72</v>
      </c>
      <c r="L419" s="195"/>
      <c r="M419" s="199"/>
      <c r="N419" s="200"/>
      <c r="O419" s="200"/>
      <c r="P419" s="200"/>
      <c r="Q419" s="200"/>
      <c r="R419" s="200"/>
      <c r="S419" s="200"/>
      <c r="T419" s="201"/>
      <c r="AT419" s="196" t="s">
        <v>173</v>
      </c>
      <c r="AU419" s="196" t="s">
        <v>82</v>
      </c>
      <c r="AV419" s="15" t="s">
        <v>161</v>
      </c>
      <c r="AW419" s="15" t="s">
        <v>36</v>
      </c>
      <c r="AX419" s="15" t="s">
        <v>73</v>
      </c>
      <c r="AY419" s="196" t="s">
        <v>149</v>
      </c>
    </row>
    <row r="420" spans="2:65" s="13" customFormat="1">
      <c r="B420" s="182"/>
      <c r="D420" s="173" t="s">
        <v>173</v>
      </c>
      <c r="E420" s="183" t="s">
        <v>5</v>
      </c>
      <c r="F420" s="184" t="s">
        <v>192</v>
      </c>
      <c r="H420" s="183" t="s">
        <v>5</v>
      </c>
      <c r="L420" s="182"/>
      <c r="M420" s="185"/>
      <c r="N420" s="186"/>
      <c r="O420" s="186"/>
      <c r="P420" s="186"/>
      <c r="Q420" s="186"/>
      <c r="R420" s="186"/>
      <c r="S420" s="186"/>
      <c r="T420" s="187"/>
      <c r="AT420" s="183" t="s">
        <v>173</v>
      </c>
      <c r="AU420" s="183" t="s">
        <v>82</v>
      </c>
      <c r="AV420" s="13" t="s">
        <v>80</v>
      </c>
      <c r="AW420" s="13" t="s">
        <v>36</v>
      </c>
      <c r="AX420" s="13" t="s">
        <v>73</v>
      </c>
      <c r="AY420" s="183" t="s">
        <v>149</v>
      </c>
    </row>
    <row r="421" spans="2:65" s="12" customFormat="1">
      <c r="B421" s="172"/>
      <c r="D421" s="173" t="s">
        <v>173</v>
      </c>
      <c r="E421" s="174" t="s">
        <v>5</v>
      </c>
      <c r="F421" s="175" t="s">
        <v>1593</v>
      </c>
      <c r="H421" s="176">
        <v>15.95</v>
      </c>
      <c r="L421" s="172"/>
      <c r="M421" s="177"/>
      <c r="N421" s="178"/>
      <c r="O421" s="178"/>
      <c r="P421" s="178"/>
      <c r="Q421" s="178"/>
      <c r="R421" s="178"/>
      <c r="S421" s="178"/>
      <c r="T421" s="179"/>
      <c r="AT421" s="174" t="s">
        <v>173</v>
      </c>
      <c r="AU421" s="174" t="s">
        <v>82</v>
      </c>
      <c r="AV421" s="12" t="s">
        <v>82</v>
      </c>
      <c r="AW421" s="12" t="s">
        <v>36</v>
      </c>
      <c r="AX421" s="12" t="s">
        <v>73</v>
      </c>
      <c r="AY421" s="174" t="s">
        <v>149</v>
      </c>
    </row>
    <row r="422" spans="2:65" s="12" customFormat="1">
      <c r="B422" s="172"/>
      <c r="D422" s="173" t="s">
        <v>173</v>
      </c>
      <c r="E422" s="174" t="s">
        <v>5</v>
      </c>
      <c r="F422" s="175" t="s">
        <v>1597</v>
      </c>
      <c r="H422" s="176">
        <v>31.5</v>
      </c>
      <c r="L422" s="172"/>
      <c r="M422" s="177"/>
      <c r="N422" s="178"/>
      <c r="O422" s="178"/>
      <c r="P422" s="178"/>
      <c r="Q422" s="178"/>
      <c r="R422" s="178"/>
      <c r="S422" s="178"/>
      <c r="T422" s="179"/>
      <c r="AT422" s="174" t="s">
        <v>173</v>
      </c>
      <c r="AU422" s="174" t="s">
        <v>82</v>
      </c>
      <c r="AV422" s="12" t="s">
        <v>82</v>
      </c>
      <c r="AW422" s="12" t="s">
        <v>36</v>
      </c>
      <c r="AX422" s="12" t="s">
        <v>73</v>
      </c>
      <c r="AY422" s="174" t="s">
        <v>149</v>
      </c>
    </row>
    <row r="423" spans="2:65" s="15" customFormat="1">
      <c r="B423" s="195"/>
      <c r="D423" s="173" t="s">
        <v>173</v>
      </c>
      <c r="E423" s="196" t="s">
        <v>5</v>
      </c>
      <c r="F423" s="197" t="s">
        <v>284</v>
      </c>
      <c r="H423" s="198">
        <v>47.45</v>
      </c>
      <c r="L423" s="195"/>
      <c r="M423" s="199"/>
      <c r="N423" s="200"/>
      <c r="O423" s="200"/>
      <c r="P423" s="200"/>
      <c r="Q423" s="200"/>
      <c r="R423" s="200"/>
      <c r="S423" s="200"/>
      <c r="T423" s="201"/>
      <c r="AT423" s="196" t="s">
        <v>173</v>
      </c>
      <c r="AU423" s="196" t="s">
        <v>82</v>
      </c>
      <c r="AV423" s="15" t="s">
        <v>161</v>
      </c>
      <c r="AW423" s="15" t="s">
        <v>36</v>
      </c>
      <c r="AX423" s="15" t="s">
        <v>73</v>
      </c>
      <c r="AY423" s="196" t="s">
        <v>149</v>
      </c>
    </row>
    <row r="424" spans="2:65" s="14" customFormat="1">
      <c r="B424" s="188"/>
      <c r="D424" s="173" t="s">
        <v>173</v>
      </c>
      <c r="E424" s="189" t="s">
        <v>5</v>
      </c>
      <c r="F424" s="190" t="s">
        <v>194</v>
      </c>
      <c r="H424" s="191">
        <v>467.17</v>
      </c>
      <c r="L424" s="188"/>
      <c r="M424" s="192"/>
      <c r="N424" s="193"/>
      <c r="O424" s="193"/>
      <c r="P424" s="193"/>
      <c r="Q424" s="193"/>
      <c r="R424" s="193"/>
      <c r="S424" s="193"/>
      <c r="T424" s="194"/>
      <c r="AT424" s="189" t="s">
        <v>173</v>
      </c>
      <c r="AU424" s="189" t="s">
        <v>82</v>
      </c>
      <c r="AV424" s="14" t="s">
        <v>156</v>
      </c>
      <c r="AW424" s="14" t="s">
        <v>36</v>
      </c>
      <c r="AX424" s="14" t="s">
        <v>80</v>
      </c>
      <c r="AY424" s="189" t="s">
        <v>149</v>
      </c>
    </row>
    <row r="425" spans="2:65" s="1" customFormat="1" ht="25.5" customHeight="1">
      <c r="B425" s="160"/>
      <c r="C425" s="161" t="s">
        <v>493</v>
      </c>
      <c r="D425" s="161" t="s">
        <v>151</v>
      </c>
      <c r="E425" s="162" t="s">
        <v>557</v>
      </c>
      <c r="F425" s="163" t="s">
        <v>558</v>
      </c>
      <c r="G425" s="164" t="s">
        <v>171</v>
      </c>
      <c r="H425" s="165">
        <v>925.55</v>
      </c>
      <c r="I425" s="166"/>
      <c r="J425" s="166">
        <f>ROUND(I425*H425,2)</f>
        <v>0</v>
      </c>
      <c r="K425" s="163" t="s">
        <v>155</v>
      </c>
      <c r="L425" s="39"/>
      <c r="M425" s="167" t="s">
        <v>5</v>
      </c>
      <c r="N425" s="168" t="s">
        <v>44</v>
      </c>
      <c r="O425" s="169">
        <v>2E-3</v>
      </c>
      <c r="P425" s="169">
        <f>O425*H425</f>
        <v>1.8511</v>
      </c>
      <c r="Q425" s="169">
        <v>0</v>
      </c>
      <c r="R425" s="169">
        <f>Q425*H425</f>
        <v>0</v>
      </c>
      <c r="S425" s="169">
        <v>0</v>
      </c>
      <c r="T425" s="170">
        <f>S425*H425</f>
        <v>0</v>
      </c>
      <c r="AR425" s="25" t="s">
        <v>156</v>
      </c>
      <c r="AT425" s="25" t="s">
        <v>151</v>
      </c>
      <c r="AU425" s="25" t="s">
        <v>82</v>
      </c>
      <c r="AY425" s="25" t="s">
        <v>149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25" t="s">
        <v>80</v>
      </c>
      <c r="BK425" s="171">
        <f>ROUND(I425*H425,2)</f>
        <v>0</v>
      </c>
      <c r="BL425" s="25" t="s">
        <v>156</v>
      </c>
      <c r="BM425" s="25" t="s">
        <v>1715</v>
      </c>
    </row>
    <row r="426" spans="2:65" s="13" customFormat="1">
      <c r="B426" s="182"/>
      <c r="D426" s="173" t="s">
        <v>173</v>
      </c>
      <c r="E426" s="183" t="s">
        <v>5</v>
      </c>
      <c r="F426" s="184" t="s">
        <v>187</v>
      </c>
      <c r="H426" s="183" t="s">
        <v>5</v>
      </c>
      <c r="L426" s="182"/>
      <c r="M426" s="185"/>
      <c r="N426" s="186"/>
      <c r="O426" s="186"/>
      <c r="P426" s="186"/>
      <c r="Q426" s="186"/>
      <c r="R426" s="186"/>
      <c r="S426" s="186"/>
      <c r="T426" s="187"/>
      <c r="AT426" s="183" t="s">
        <v>173</v>
      </c>
      <c r="AU426" s="183" t="s">
        <v>82</v>
      </c>
      <c r="AV426" s="13" t="s">
        <v>80</v>
      </c>
      <c r="AW426" s="13" t="s">
        <v>36</v>
      </c>
      <c r="AX426" s="13" t="s">
        <v>73</v>
      </c>
      <c r="AY426" s="183" t="s">
        <v>149</v>
      </c>
    </row>
    <row r="427" spans="2:65" s="13" customFormat="1">
      <c r="B427" s="182"/>
      <c r="D427" s="173" t="s">
        <v>173</v>
      </c>
      <c r="E427" s="183" t="s">
        <v>5</v>
      </c>
      <c r="F427" s="184" t="s">
        <v>188</v>
      </c>
      <c r="H427" s="183" t="s">
        <v>5</v>
      </c>
      <c r="L427" s="182"/>
      <c r="M427" s="185"/>
      <c r="N427" s="186"/>
      <c r="O427" s="186"/>
      <c r="P427" s="186"/>
      <c r="Q427" s="186"/>
      <c r="R427" s="186"/>
      <c r="S427" s="186"/>
      <c r="T427" s="187"/>
      <c r="AT427" s="183" t="s">
        <v>173</v>
      </c>
      <c r="AU427" s="183" t="s">
        <v>82</v>
      </c>
      <c r="AV427" s="13" t="s">
        <v>80</v>
      </c>
      <c r="AW427" s="13" t="s">
        <v>36</v>
      </c>
      <c r="AX427" s="13" t="s">
        <v>73</v>
      </c>
      <c r="AY427" s="183" t="s">
        <v>149</v>
      </c>
    </row>
    <row r="428" spans="2:65" s="13" customFormat="1">
      <c r="B428" s="182"/>
      <c r="D428" s="173" t="s">
        <v>173</v>
      </c>
      <c r="E428" s="183" t="s">
        <v>5</v>
      </c>
      <c r="F428" s="184" t="s">
        <v>200</v>
      </c>
      <c r="H428" s="183" t="s">
        <v>5</v>
      </c>
      <c r="L428" s="182"/>
      <c r="M428" s="185"/>
      <c r="N428" s="186"/>
      <c r="O428" s="186"/>
      <c r="P428" s="186"/>
      <c r="Q428" s="186"/>
      <c r="R428" s="186"/>
      <c r="S428" s="186"/>
      <c r="T428" s="187"/>
      <c r="AT428" s="183" t="s">
        <v>173</v>
      </c>
      <c r="AU428" s="183" t="s">
        <v>82</v>
      </c>
      <c r="AV428" s="13" t="s">
        <v>80</v>
      </c>
      <c r="AW428" s="13" t="s">
        <v>36</v>
      </c>
      <c r="AX428" s="13" t="s">
        <v>73</v>
      </c>
      <c r="AY428" s="183" t="s">
        <v>149</v>
      </c>
    </row>
    <row r="429" spans="2:65" s="12" customFormat="1">
      <c r="B429" s="172"/>
      <c r="D429" s="173" t="s">
        <v>173</v>
      </c>
      <c r="E429" s="174" t="s">
        <v>5</v>
      </c>
      <c r="F429" s="175" t="s">
        <v>1599</v>
      </c>
      <c r="H429" s="176">
        <v>127.05</v>
      </c>
      <c r="L429" s="172"/>
      <c r="M429" s="177"/>
      <c r="N429" s="178"/>
      <c r="O429" s="178"/>
      <c r="P429" s="178"/>
      <c r="Q429" s="178"/>
      <c r="R429" s="178"/>
      <c r="S429" s="178"/>
      <c r="T429" s="179"/>
      <c r="AT429" s="174" t="s">
        <v>173</v>
      </c>
      <c r="AU429" s="174" t="s">
        <v>82</v>
      </c>
      <c r="AV429" s="12" t="s">
        <v>82</v>
      </c>
      <c r="AW429" s="12" t="s">
        <v>36</v>
      </c>
      <c r="AX429" s="12" t="s">
        <v>73</v>
      </c>
      <c r="AY429" s="174" t="s">
        <v>149</v>
      </c>
    </row>
    <row r="430" spans="2:65" s="12" customFormat="1">
      <c r="B430" s="172"/>
      <c r="D430" s="173" t="s">
        <v>173</v>
      </c>
      <c r="E430" s="174" t="s">
        <v>5</v>
      </c>
      <c r="F430" s="175" t="s">
        <v>1600</v>
      </c>
      <c r="H430" s="176">
        <v>777.5</v>
      </c>
      <c r="L430" s="172"/>
      <c r="M430" s="177"/>
      <c r="N430" s="178"/>
      <c r="O430" s="178"/>
      <c r="P430" s="178"/>
      <c r="Q430" s="178"/>
      <c r="R430" s="178"/>
      <c r="S430" s="178"/>
      <c r="T430" s="179"/>
      <c r="AT430" s="174" t="s">
        <v>173</v>
      </c>
      <c r="AU430" s="174" t="s">
        <v>82</v>
      </c>
      <c r="AV430" s="12" t="s">
        <v>82</v>
      </c>
      <c r="AW430" s="12" t="s">
        <v>36</v>
      </c>
      <c r="AX430" s="12" t="s">
        <v>73</v>
      </c>
      <c r="AY430" s="174" t="s">
        <v>149</v>
      </c>
    </row>
    <row r="431" spans="2:65" s="15" customFormat="1">
      <c r="B431" s="195"/>
      <c r="D431" s="173" t="s">
        <v>173</v>
      </c>
      <c r="E431" s="196" t="s">
        <v>5</v>
      </c>
      <c r="F431" s="197" t="s">
        <v>284</v>
      </c>
      <c r="H431" s="198">
        <v>904.55</v>
      </c>
      <c r="L431" s="195"/>
      <c r="M431" s="199"/>
      <c r="N431" s="200"/>
      <c r="O431" s="200"/>
      <c r="P431" s="200"/>
      <c r="Q431" s="200"/>
      <c r="R431" s="200"/>
      <c r="S431" s="200"/>
      <c r="T431" s="201"/>
      <c r="AT431" s="196" t="s">
        <v>173</v>
      </c>
      <c r="AU431" s="196" t="s">
        <v>82</v>
      </c>
      <c r="AV431" s="15" t="s">
        <v>161</v>
      </c>
      <c r="AW431" s="15" t="s">
        <v>36</v>
      </c>
      <c r="AX431" s="15" t="s">
        <v>73</v>
      </c>
      <c r="AY431" s="196" t="s">
        <v>149</v>
      </c>
    </row>
    <row r="432" spans="2:65" s="13" customFormat="1">
      <c r="B432" s="182"/>
      <c r="D432" s="173" t="s">
        <v>173</v>
      </c>
      <c r="E432" s="183" t="s">
        <v>5</v>
      </c>
      <c r="F432" s="184" t="s">
        <v>192</v>
      </c>
      <c r="H432" s="183" t="s">
        <v>5</v>
      </c>
      <c r="L432" s="182"/>
      <c r="M432" s="185"/>
      <c r="N432" s="186"/>
      <c r="O432" s="186"/>
      <c r="P432" s="186"/>
      <c r="Q432" s="186"/>
      <c r="R432" s="186"/>
      <c r="S432" s="186"/>
      <c r="T432" s="187"/>
      <c r="AT432" s="183" t="s">
        <v>173</v>
      </c>
      <c r="AU432" s="183" t="s">
        <v>82</v>
      </c>
      <c r="AV432" s="13" t="s">
        <v>80</v>
      </c>
      <c r="AW432" s="13" t="s">
        <v>36</v>
      </c>
      <c r="AX432" s="13" t="s">
        <v>73</v>
      </c>
      <c r="AY432" s="183" t="s">
        <v>149</v>
      </c>
    </row>
    <row r="433" spans="2:65" s="12" customFormat="1">
      <c r="B433" s="172"/>
      <c r="D433" s="173" t="s">
        <v>173</v>
      </c>
      <c r="E433" s="174" t="s">
        <v>5</v>
      </c>
      <c r="F433" s="175" t="s">
        <v>1716</v>
      </c>
      <c r="H433" s="176">
        <v>21</v>
      </c>
      <c r="L433" s="172"/>
      <c r="M433" s="177"/>
      <c r="N433" s="178"/>
      <c r="O433" s="178"/>
      <c r="P433" s="178"/>
      <c r="Q433" s="178"/>
      <c r="R433" s="178"/>
      <c r="S433" s="178"/>
      <c r="T433" s="179"/>
      <c r="AT433" s="174" t="s">
        <v>173</v>
      </c>
      <c r="AU433" s="174" t="s">
        <v>82</v>
      </c>
      <c r="AV433" s="12" t="s">
        <v>82</v>
      </c>
      <c r="AW433" s="12" t="s">
        <v>36</v>
      </c>
      <c r="AX433" s="12" t="s">
        <v>73</v>
      </c>
      <c r="AY433" s="174" t="s">
        <v>149</v>
      </c>
    </row>
    <row r="434" spans="2:65" s="15" customFormat="1">
      <c r="B434" s="195"/>
      <c r="D434" s="173" t="s">
        <v>173</v>
      </c>
      <c r="E434" s="196" t="s">
        <v>5</v>
      </c>
      <c r="F434" s="197" t="s">
        <v>284</v>
      </c>
      <c r="H434" s="198">
        <v>21</v>
      </c>
      <c r="L434" s="195"/>
      <c r="M434" s="199"/>
      <c r="N434" s="200"/>
      <c r="O434" s="200"/>
      <c r="P434" s="200"/>
      <c r="Q434" s="200"/>
      <c r="R434" s="200"/>
      <c r="S434" s="200"/>
      <c r="T434" s="201"/>
      <c r="AT434" s="196" t="s">
        <v>173</v>
      </c>
      <c r="AU434" s="196" t="s">
        <v>82</v>
      </c>
      <c r="AV434" s="15" t="s">
        <v>161</v>
      </c>
      <c r="AW434" s="15" t="s">
        <v>36</v>
      </c>
      <c r="AX434" s="15" t="s">
        <v>73</v>
      </c>
      <c r="AY434" s="196" t="s">
        <v>149</v>
      </c>
    </row>
    <row r="435" spans="2:65" s="14" customFormat="1">
      <c r="B435" s="188"/>
      <c r="D435" s="173" t="s">
        <v>173</v>
      </c>
      <c r="E435" s="189" t="s">
        <v>5</v>
      </c>
      <c r="F435" s="190" t="s">
        <v>194</v>
      </c>
      <c r="H435" s="191">
        <v>925.55</v>
      </c>
      <c r="L435" s="188"/>
      <c r="M435" s="192"/>
      <c r="N435" s="193"/>
      <c r="O435" s="193"/>
      <c r="P435" s="193"/>
      <c r="Q435" s="193"/>
      <c r="R435" s="193"/>
      <c r="S435" s="193"/>
      <c r="T435" s="194"/>
      <c r="AT435" s="189" t="s">
        <v>173</v>
      </c>
      <c r="AU435" s="189" t="s">
        <v>82</v>
      </c>
      <c r="AV435" s="14" t="s">
        <v>156</v>
      </c>
      <c r="AW435" s="14" t="s">
        <v>36</v>
      </c>
      <c r="AX435" s="14" t="s">
        <v>80</v>
      </c>
      <c r="AY435" s="189" t="s">
        <v>149</v>
      </c>
    </row>
    <row r="436" spans="2:65" s="1" customFormat="1" ht="38.25" customHeight="1">
      <c r="B436" s="160"/>
      <c r="C436" s="161" t="s">
        <v>497</v>
      </c>
      <c r="D436" s="161" t="s">
        <v>151</v>
      </c>
      <c r="E436" s="162" t="s">
        <v>561</v>
      </c>
      <c r="F436" s="163" t="s">
        <v>562</v>
      </c>
      <c r="G436" s="164" t="s">
        <v>171</v>
      </c>
      <c r="H436" s="165">
        <v>926.3</v>
      </c>
      <c r="I436" s="166"/>
      <c r="J436" s="166">
        <f>ROUND(I436*H436,2)</f>
        <v>0</v>
      </c>
      <c r="K436" s="163" t="s">
        <v>155</v>
      </c>
      <c r="L436" s="39"/>
      <c r="M436" s="167" t="s">
        <v>5</v>
      </c>
      <c r="N436" s="168" t="s">
        <v>44</v>
      </c>
      <c r="O436" s="169">
        <v>6.6000000000000003E-2</v>
      </c>
      <c r="P436" s="169">
        <f>O436*H436</f>
        <v>61.135800000000003</v>
      </c>
      <c r="Q436" s="169">
        <v>0</v>
      </c>
      <c r="R436" s="169">
        <f>Q436*H436</f>
        <v>0</v>
      </c>
      <c r="S436" s="169">
        <v>0</v>
      </c>
      <c r="T436" s="170">
        <f>S436*H436</f>
        <v>0</v>
      </c>
      <c r="AR436" s="25" t="s">
        <v>156</v>
      </c>
      <c r="AT436" s="25" t="s">
        <v>151</v>
      </c>
      <c r="AU436" s="25" t="s">
        <v>82</v>
      </c>
      <c r="AY436" s="25" t="s">
        <v>149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25" t="s">
        <v>80</v>
      </c>
      <c r="BK436" s="171">
        <f>ROUND(I436*H436,2)</f>
        <v>0</v>
      </c>
      <c r="BL436" s="25" t="s">
        <v>156</v>
      </c>
      <c r="BM436" s="25" t="s">
        <v>1717</v>
      </c>
    </row>
    <row r="437" spans="2:65" s="13" customFormat="1">
      <c r="B437" s="182"/>
      <c r="D437" s="173" t="s">
        <v>173</v>
      </c>
      <c r="E437" s="183" t="s">
        <v>5</v>
      </c>
      <c r="F437" s="184" t="s">
        <v>187</v>
      </c>
      <c r="H437" s="183" t="s">
        <v>5</v>
      </c>
      <c r="L437" s="182"/>
      <c r="M437" s="185"/>
      <c r="N437" s="186"/>
      <c r="O437" s="186"/>
      <c r="P437" s="186"/>
      <c r="Q437" s="186"/>
      <c r="R437" s="186"/>
      <c r="S437" s="186"/>
      <c r="T437" s="187"/>
      <c r="AT437" s="183" t="s">
        <v>173</v>
      </c>
      <c r="AU437" s="183" t="s">
        <v>82</v>
      </c>
      <c r="AV437" s="13" t="s">
        <v>80</v>
      </c>
      <c r="AW437" s="13" t="s">
        <v>36</v>
      </c>
      <c r="AX437" s="13" t="s">
        <v>73</v>
      </c>
      <c r="AY437" s="183" t="s">
        <v>149</v>
      </c>
    </row>
    <row r="438" spans="2:65" s="13" customFormat="1">
      <c r="B438" s="182"/>
      <c r="D438" s="173" t="s">
        <v>173</v>
      </c>
      <c r="E438" s="183" t="s">
        <v>5</v>
      </c>
      <c r="F438" s="184" t="s">
        <v>188</v>
      </c>
      <c r="H438" s="183" t="s">
        <v>5</v>
      </c>
      <c r="L438" s="182"/>
      <c r="M438" s="185"/>
      <c r="N438" s="186"/>
      <c r="O438" s="186"/>
      <c r="P438" s="186"/>
      <c r="Q438" s="186"/>
      <c r="R438" s="186"/>
      <c r="S438" s="186"/>
      <c r="T438" s="187"/>
      <c r="AT438" s="183" t="s">
        <v>173</v>
      </c>
      <c r="AU438" s="183" t="s">
        <v>82</v>
      </c>
      <c r="AV438" s="13" t="s">
        <v>80</v>
      </c>
      <c r="AW438" s="13" t="s">
        <v>36</v>
      </c>
      <c r="AX438" s="13" t="s">
        <v>73</v>
      </c>
      <c r="AY438" s="183" t="s">
        <v>149</v>
      </c>
    </row>
    <row r="439" spans="2:65" s="13" customFormat="1">
      <c r="B439" s="182"/>
      <c r="D439" s="173" t="s">
        <v>173</v>
      </c>
      <c r="E439" s="183" t="s">
        <v>5</v>
      </c>
      <c r="F439" s="184" t="s">
        <v>200</v>
      </c>
      <c r="H439" s="183" t="s">
        <v>5</v>
      </c>
      <c r="L439" s="182"/>
      <c r="M439" s="185"/>
      <c r="N439" s="186"/>
      <c r="O439" s="186"/>
      <c r="P439" s="186"/>
      <c r="Q439" s="186"/>
      <c r="R439" s="186"/>
      <c r="S439" s="186"/>
      <c r="T439" s="187"/>
      <c r="AT439" s="183" t="s">
        <v>173</v>
      </c>
      <c r="AU439" s="183" t="s">
        <v>82</v>
      </c>
      <c r="AV439" s="13" t="s">
        <v>80</v>
      </c>
      <c r="AW439" s="13" t="s">
        <v>36</v>
      </c>
      <c r="AX439" s="13" t="s">
        <v>73</v>
      </c>
      <c r="AY439" s="183" t="s">
        <v>149</v>
      </c>
    </row>
    <row r="440" spans="2:65" s="12" customFormat="1">
      <c r="B440" s="172"/>
      <c r="D440" s="173" t="s">
        <v>173</v>
      </c>
      <c r="E440" s="174" t="s">
        <v>5</v>
      </c>
      <c r="F440" s="175" t="s">
        <v>1599</v>
      </c>
      <c r="H440" s="176">
        <v>127.05</v>
      </c>
      <c r="L440" s="172"/>
      <c r="M440" s="177"/>
      <c r="N440" s="178"/>
      <c r="O440" s="178"/>
      <c r="P440" s="178"/>
      <c r="Q440" s="178"/>
      <c r="R440" s="178"/>
      <c r="S440" s="178"/>
      <c r="T440" s="179"/>
      <c r="AT440" s="174" t="s">
        <v>173</v>
      </c>
      <c r="AU440" s="174" t="s">
        <v>82</v>
      </c>
      <c r="AV440" s="12" t="s">
        <v>82</v>
      </c>
      <c r="AW440" s="12" t="s">
        <v>36</v>
      </c>
      <c r="AX440" s="12" t="s">
        <v>73</v>
      </c>
      <c r="AY440" s="174" t="s">
        <v>149</v>
      </c>
    </row>
    <row r="441" spans="2:65" s="12" customFormat="1">
      <c r="B441" s="172"/>
      <c r="D441" s="173" t="s">
        <v>173</v>
      </c>
      <c r="E441" s="174" t="s">
        <v>5</v>
      </c>
      <c r="F441" s="175" t="s">
        <v>1600</v>
      </c>
      <c r="H441" s="176">
        <v>777.5</v>
      </c>
      <c r="L441" s="172"/>
      <c r="M441" s="177"/>
      <c r="N441" s="178"/>
      <c r="O441" s="178"/>
      <c r="P441" s="178"/>
      <c r="Q441" s="178"/>
      <c r="R441" s="178"/>
      <c r="S441" s="178"/>
      <c r="T441" s="179"/>
      <c r="AT441" s="174" t="s">
        <v>173</v>
      </c>
      <c r="AU441" s="174" t="s">
        <v>82</v>
      </c>
      <c r="AV441" s="12" t="s">
        <v>82</v>
      </c>
      <c r="AW441" s="12" t="s">
        <v>36</v>
      </c>
      <c r="AX441" s="12" t="s">
        <v>73</v>
      </c>
      <c r="AY441" s="174" t="s">
        <v>149</v>
      </c>
    </row>
    <row r="442" spans="2:65" s="15" customFormat="1">
      <c r="B442" s="195"/>
      <c r="D442" s="173" t="s">
        <v>173</v>
      </c>
      <c r="E442" s="196" t="s">
        <v>5</v>
      </c>
      <c r="F442" s="197" t="s">
        <v>284</v>
      </c>
      <c r="H442" s="198">
        <v>904.55</v>
      </c>
      <c r="L442" s="195"/>
      <c r="M442" s="199"/>
      <c r="N442" s="200"/>
      <c r="O442" s="200"/>
      <c r="P442" s="200"/>
      <c r="Q442" s="200"/>
      <c r="R442" s="200"/>
      <c r="S442" s="200"/>
      <c r="T442" s="201"/>
      <c r="AT442" s="196" t="s">
        <v>173</v>
      </c>
      <c r="AU442" s="196" t="s">
        <v>82</v>
      </c>
      <c r="AV442" s="15" t="s">
        <v>161</v>
      </c>
      <c r="AW442" s="15" t="s">
        <v>36</v>
      </c>
      <c r="AX442" s="15" t="s">
        <v>73</v>
      </c>
      <c r="AY442" s="196" t="s">
        <v>149</v>
      </c>
    </row>
    <row r="443" spans="2:65" s="13" customFormat="1">
      <c r="B443" s="182"/>
      <c r="D443" s="173" t="s">
        <v>173</v>
      </c>
      <c r="E443" s="183" t="s">
        <v>5</v>
      </c>
      <c r="F443" s="184" t="s">
        <v>192</v>
      </c>
      <c r="H443" s="183" t="s">
        <v>5</v>
      </c>
      <c r="L443" s="182"/>
      <c r="M443" s="185"/>
      <c r="N443" s="186"/>
      <c r="O443" s="186"/>
      <c r="P443" s="186"/>
      <c r="Q443" s="186"/>
      <c r="R443" s="186"/>
      <c r="S443" s="186"/>
      <c r="T443" s="187"/>
      <c r="AT443" s="183" t="s">
        <v>173</v>
      </c>
      <c r="AU443" s="183" t="s">
        <v>82</v>
      </c>
      <c r="AV443" s="13" t="s">
        <v>80</v>
      </c>
      <c r="AW443" s="13" t="s">
        <v>36</v>
      </c>
      <c r="AX443" s="13" t="s">
        <v>73</v>
      </c>
      <c r="AY443" s="183" t="s">
        <v>149</v>
      </c>
    </row>
    <row r="444" spans="2:65" s="12" customFormat="1">
      <c r="B444" s="172"/>
      <c r="D444" s="173" t="s">
        <v>173</v>
      </c>
      <c r="E444" s="174" t="s">
        <v>5</v>
      </c>
      <c r="F444" s="175" t="s">
        <v>1601</v>
      </c>
      <c r="H444" s="176">
        <v>21.75</v>
      </c>
      <c r="L444" s="172"/>
      <c r="M444" s="177"/>
      <c r="N444" s="178"/>
      <c r="O444" s="178"/>
      <c r="P444" s="178"/>
      <c r="Q444" s="178"/>
      <c r="R444" s="178"/>
      <c r="S444" s="178"/>
      <c r="T444" s="179"/>
      <c r="AT444" s="174" t="s">
        <v>173</v>
      </c>
      <c r="AU444" s="174" t="s">
        <v>82</v>
      </c>
      <c r="AV444" s="12" t="s">
        <v>82</v>
      </c>
      <c r="AW444" s="12" t="s">
        <v>36</v>
      </c>
      <c r="AX444" s="12" t="s">
        <v>73</v>
      </c>
      <c r="AY444" s="174" t="s">
        <v>149</v>
      </c>
    </row>
    <row r="445" spans="2:65" s="15" customFormat="1">
      <c r="B445" s="195"/>
      <c r="D445" s="173" t="s">
        <v>173</v>
      </c>
      <c r="E445" s="196" t="s">
        <v>5</v>
      </c>
      <c r="F445" s="197" t="s">
        <v>284</v>
      </c>
      <c r="H445" s="198">
        <v>21.75</v>
      </c>
      <c r="L445" s="195"/>
      <c r="M445" s="199"/>
      <c r="N445" s="200"/>
      <c r="O445" s="200"/>
      <c r="P445" s="200"/>
      <c r="Q445" s="200"/>
      <c r="R445" s="200"/>
      <c r="S445" s="200"/>
      <c r="T445" s="201"/>
      <c r="AT445" s="196" t="s">
        <v>173</v>
      </c>
      <c r="AU445" s="196" t="s">
        <v>82</v>
      </c>
      <c r="AV445" s="15" t="s">
        <v>161</v>
      </c>
      <c r="AW445" s="15" t="s">
        <v>36</v>
      </c>
      <c r="AX445" s="15" t="s">
        <v>73</v>
      </c>
      <c r="AY445" s="196" t="s">
        <v>149</v>
      </c>
    </row>
    <row r="446" spans="2:65" s="14" customFormat="1">
      <c r="B446" s="188"/>
      <c r="D446" s="173" t="s">
        <v>173</v>
      </c>
      <c r="E446" s="189" t="s">
        <v>5</v>
      </c>
      <c r="F446" s="190" t="s">
        <v>194</v>
      </c>
      <c r="H446" s="191">
        <v>926.3</v>
      </c>
      <c r="L446" s="188"/>
      <c r="M446" s="192"/>
      <c r="N446" s="193"/>
      <c r="O446" s="193"/>
      <c r="P446" s="193"/>
      <c r="Q446" s="193"/>
      <c r="R446" s="193"/>
      <c r="S446" s="193"/>
      <c r="T446" s="194"/>
      <c r="AT446" s="189" t="s">
        <v>173</v>
      </c>
      <c r="AU446" s="189" t="s">
        <v>82</v>
      </c>
      <c r="AV446" s="14" t="s">
        <v>156</v>
      </c>
      <c r="AW446" s="14" t="s">
        <v>36</v>
      </c>
      <c r="AX446" s="14" t="s">
        <v>80</v>
      </c>
      <c r="AY446" s="189" t="s">
        <v>149</v>
      </c>
    </row>
    <row r="447" spans="2:65" s="1" customFormat="1" ht="51" customHeight="1">
      <c r="B447" s="160"/>
      <c r="C447" s="161" t="s">
        <v>501</v>
      </c>
      <c r="D447" s="161" t="s">
        <v>151</v>
      </c>
      <c r="E447" s="162" t="s">
        <v>565</v>
      </c>
      <c r="F447" s="163" t="s">
        <v>566</v>
      </c>
      <c r="G447" s="164" t="s">
        <v>171</v>
      </c>
      <c r="H447" s="165">
        <v>0.75</v>
      </c>
      <c r="I447" s="166"/>
      <c r="J447" s="166">
        <f>ROUND(I447*H447,2)</f>
        <v>0</v>
      </c>
      <c r="K447" s="163" t="s">
        <v>155</v>
      </c>
      <c r="L447" s="39"/>
      <c r="M447" s="167" t="s">
        <v>5</v>
      </c>
      <c r="N447" s="168" t="s">
        <v>44</v>
      </c>
      <c r="O447" s="169">
        <v>0.72</v>
      </c>
      <c r="P447" s="169">
        <f>O447*H447</f>
        <v>0.54</v>
      </c>
      <c r="Q447" s="169">
        <v>8.4250000000000005E-2</v>
      </c>
      <c r="R447" s="169">
        <f>Q447*H447</f>
        <v>6.3187500000000008E-2</v>
      </c>
      <c r="S447" s="169">
        <v>0</v>
      </c>
      <c r="T447" s="170">
        <f>S447*H447</f>
        <v>0</v>
      </c>
      <c r="AR447" s="25" t="s">
        <v>156</v>
      </c>
      <c r="AT447" s="25" t="s">
        <v>151</v>
      </c>
      <c r="AU447" s="25" t="s">
        <v>82</v>
      </c>
      <c r="AY447" s="25" t="s">
        <v>149</v>
      </c>
      <c r="BE447" s="171">
        <f>IF(N447="základní",J447,0)</f>
        <v>0</v>
      </c>
      <c r="BF447" s="171">
        <f>IF(N447="snížená",J447,0)</f>
        <v>0</v>
      </c>
      <c r="BG447" s="171">
        <f>IF(N447="zákl. přenesená",J447,0)</f>
        <v>0</v>
      </c>
      <c r="BH447" s="171">
        <f>IF(N447="sníž. přenesená",J447,0)</f>
        <v>0</v>
      </c>
      <c r="BI447" s="171">
        <f>IF(N447="nulová",J447,0)</f>
        <v>0</v>
      </c>
      <c r="BJ447" s="25" t="s">
        <v>80</v>
      </c>
      <c r="BK447" s="171">
        <f>ROUND(I447*H447,2)</f>
        <v>0</v>
      </c>
      <c r="BL447" s="25" t="s">
        <v>156</v>
      </c>
      <c r="BM447" s="25" t="s">
        <v>1718</v>
      </c>
    </row>
    <row r="448" spans="2:65" s="12" customFormat="1">
      <c r="B448" s="172"/>
      <c r="D448" s="173" t="s">
        <v>173</v>
      </c>
      <c r="E448" s="174" t="s">
        <v>5</v>
      </c>
      <c r="F448" s="175" t="s">
        <v>1719</v>
      </c>
      <c r="H448" s="176">
        <v>0.75</v>
      </c>
      <c r="L448" s="172"/>
      <c r="M448" s="177"/>
      <c r="N448" s="178"/>
      <c r="O448" s="178"/>
      <c r="P448" s="178"/>
      <c r="Q448" s="178"/>
      <c r="R448" s="178"/>
      <c r="S448" s="178"/>
      <c r="T448" s="179"/>
      <c r="AT448" s="174" t="s">
        <v>173</v>
      </c>
      <c r="AU448" s="174" t="s">
        <v>82</v>
      </c>
      <c r="AV448" s="12" t="s">
        <v>82</v>
      </c>
      <c r="AW448" s="12" t="s">
        <v>36</v>
      </c>
      <c r="AX448" s="12" t="s">
        <v>80</v>
      </c>
      <c r="AY448" s="174" t="s">
        <v>149</v>
      </c>
    </row>
    <row r="449" spans="2:65" s="1" customFormat="1" ht="16.5" customHeight="1">
      <c r="B449" s="160"/>
      <c r="C449" s="202" t="s">
        <v>505</v>
      </c>
      <c r="D449" s="202" t="s">
        <v>415</v>
      </c>
      <c r="E449" s="203" t="s">
        <v>570</v>
      </c>
      <c r="F449" s="204" t="s">
        <v>571</v>
      </c>
      <c r="G449" s="205" t="s">
        <v>171</v>
      </c>
      <c r="H449" s="206">
        <v>7.4999999999999997E-2</v>
      </c>
      <c r="I449" s="207"/>
      <c r="J449" s="207">
        <f>ROUND(I449*H449,2)</f>
        <v>0</v>
      </c>
      <c r="K449" s="204" t="s">
        <v>155</v>
      </c>
      <c r="L449" s="208"/>
      <c r="M449" s="209" t="s">
        <v>5</v>
      </c>
      <c r="N449" s="210" t="s">
        <v>44</v>
      </c>
      <c r="O449" s="169">
        <v>0</v>
      </c>
      <c r="P449" s="169">
        <f>O449*H449</f>
        <v>0</v>
      </c>
      <c r="Q449" s="169">
        <v>0.13</v>
      </c>
      <c r="R449" s="169">
        <f>Q449*H449</f>
        <v>9.75E-3</v>
      </c>
      <c r="S449" s="169">
        <v>0</v>
      </c>
      <c r="T449" s="170">
        <f>S449*H449</f>
        <v>0</v>
      </c>
      <c r="AR449" s="25" t="s">
        <v>195</v>
      </c>
      <c r="AT449" s="25" t="s">
        <v>415</v>
      </c>
      <c r="AU449" s="25" t="s">
        <v>82</v>
      </c>
      <c r="AY449" s="25" t="s">
        <v>149</v>
      </c>
      <c r="BE449" s="171">
        <f>IF(N449="základní",J449,0)</f>
        <v>0</v>
      </c>
      <c r="BF449" s="171">
        <f>IF(N449="snížená",J449,0)</f>
        <v>0</v>
      </c>
      <c r="BG449" s="171">
        <f>IF(N449="zákl. přenesená",J449,0)</f>
        <v>0</v>
      </c>
      <c r="BH449" s="171">
        <f>IF(N449="sníž. přenesená",J449,0)</f>
        <v>0</v>
      </c>
      <c r="BI449" s="171">
        <f>IF(N449="nulová",J449,0)</f>
        <v>0</v>
      </c>
      <c r="BJ449" s="25" t="s">
        <v>80</v>
      </c>
      <c r="BK449" s="171">
        <f>ROUND(I449*H449,2)</f>
        <v>0</v>
      </c>
      <c r="BL449" s="25" t="s">
        <v>156</v>
      </c>
      <c r="BM449" s="25" t="s">
        <v>1720</v>
      </c>
    </row>
    <row r="450" spans="2:65" s="12" customFormat="1">
      <c r="B450" s="172"/>
      <c r="D450" s="173" t="s">
        <v>173</v>
      </c>
      <c r="E450" s="174" t="s">
        <v>5</v>
      </c>
      <c r="F450" s="175" t="s">
        <v>1721</v>
      </c>
      <c r="H450" s="176">
        <v>7.4999999999999997E-2</v>
      </c>
      <c r="L450" s="172"/>
      <c r="M450" s="177"/>
      <c r="N450" s="178"/>
      <c r="O450" s="178"/>
      <c r="P450" s="178"/>
      <c r="Q450" s="178"/>
      <c r="R450" s="178"/>
      <c r="S450" s="178"/>
      <c r="T450" s="179"/>
      <c r="AT450" s="174" t="s">
        <v>173</v>
      </c>
      <c r="AU450" s="174" t="s">
        <v>82</v>
      </c>
      <c r="AV450" s="12" t="s">
        <v>82</v>
      </c>
      <c r="AW450" s="12" t="s">
        <v>36</v>
      </c>
      <c r="AX450" s="12" t="s">
        <v>80</v>
      </c>
      <c r="AY450" s="174" t="s">
        <v>149</v>
      </c>
    </row>
    <row r="451" spans="2:65" s="11" customFormat="1" ht="29.85" customHeight="1">
      <c r="B451" s="148"/>
      <c r="D451" s="149" t="s">
        <v>72</v>
      </c>
      <c r="E451" s="158" t="s">
        <v>195</v>
      </c>
      <c r="F451" s="158" t="s">
        <v>574</v>
      </c>
      <c r="J451" s="159">
        <f>BK451</f>
        <v>0</v>
      </c>
      <c r="L451" s="148"/>
      <c r="M451" s="152"/>
      <c r="N451" s="153"/>
      <c r="O451" s="153"/>
      <c r="P451" s="154">
        <f>SUM(P452:P490)</f>
        <v>220.54640000000001</v>
      </c>
      <c r="Q451" s="153"/>
      <c r="R451" s="154">
        <f>SUM(R452:R490)</f>
        <v>27.650555170000001</v>
      </c>
      <c r="S451" s="153"/>
      <c r="T451" s="155">
        <f>SUM(T452:T490)</f>
        <v>0</v>
      </c>
      <c r="AR451" s="149" t="s">
        <v>80</v>
      </c>
      <c r="AT451" s="156" t="s">
        <v>72</v>
      </c>
      <c r="AU451" s="156" t="s">
        <v>80</v>
      </c>
      <c r="AY451" s="149" t="s">
        <v>149</v>
      </c>
      <c r="BK451" s="157">
        <f>SUM(BK452:BK490)</f>
        <v>0</v>
      </c>
    </row>
    <row r="452" spans="2:65" s="1" customFormat="1" ht="25.5" customHeight="1">
      <c r="B452" s="160"/>
      <c r="C452" s="161" t="s">
        <v>509</v>
      </c>
      <c r="D452" s="161" t="s">
        <v>151</v>
      </c>
      <c r="E452" s="162" t="s">
        <v>576</v>
      </c>
      <c r="F452" s="163" t="s">
        <v>577</v>
      </c>
      <c r="G452" s="164" t="s">
        <v>219</v>
      </c>
      <c r="H452" s="165">
        <v>30</v>
      </c>
      <c r="I452" s="166"/>
      <c r="J452" s="166">
        <f>ROUND(I452*H452,2)</f>
        <v>0</v>
      </c>
      <c r="K452" s="163" t="s">
        <v>155</v>
      </c>
      <c r="L452" s="39"/>
      <c r="M452" s="167" t="s">
        <v>5</v>
      </c>
      <c r="N452" s="168" t="s">
        <v>44</v>
      </c>
      <c r="O452" s="169">
        <v>0.29199999999999998</v>
      </c>
      <c r="P452" s="169">
        <f>O452*H452</f>
        <v>8.76</v>
      </c>
      <c r="Q452" s="169">
        <v>1.0000000000000001E-5</v>
      </c>
      <c r="R452" s="169">
        <f>Q452*H452</f>
        <v>3.0000000000000003E-4</v>
      </c>
      <c r="S452" s="169">
        <v>0</v>
      </c>
      <c r="T452" s="170">
        <f>S452*H452</f>
        <v>0</v>
      </c>
      <c r="AR452" s="25" t="s">
        <v>156</v>
      </c>
      <c r="AT452" s="25" t="s">
        <v>151</v>
      </c>
      <c r="AU452" s="25" t="s">
        <v>82</v>
      </c>
      <c r="AY452" s="25" t="s">
        <v>149</v>
      </c>
      <c r="BE452" s="171">
        <f>IF(N452="základní",J452,0)</f>
        <v>0</v>
      </c>
      <c r="BF452" s="171">
        <f>IF(N452="snížená",J452,0)</f>
        <v>0</v>
      </c>
      <c r="BG452" s="171">
        <f>IF(N452="zákl. přenesená",J452,0)</f>
        <v>0</v>
      </c>
      <c r="BH452" s="171">
        <f>IF(N452="sníž. přenesená",J452,0)</f>
        <v>0</v>
      </c>
      <c r="BI452" s="171">
        <f>IF(N452="nulová",J452,0)</f>
        <v>0</v>
      </c>
      <c r="BJ452" s="25" t="s">
        <v>80</v>
      </c>
      <c r="BK452" s="171">
        <f>ROUND(I452*H452,2)</f>
        <v>0</v>
      </c>
      <c r="BL452" s="25" t="s">
        <v>156</v>
      </c>
      <c r="BM452" s="25" t="s">
        <v>1722</v>
      </c>
    </row>
    <row r="453" spans="2:65" s="1" customFormat="1" ht="16.5" customHeight="1">
      <c r="B453" s="160"/>
      <c r="C453" s="202" t="s">
        <v>514</v>
      </c>
      <c r="D453" s="202" t="s">
        <v>415</v>
      </c>
      <c r="E453" s="203" t="s">
        <v>580</v>
      </c>
      <c r="F453" s="204" t="s">
        <v>581</v>
      </c>
      <c r="G453" s="205" t="s">
        <v>219</v>
      </c>
      <c r="H453" s="206">
        <v>30</v>
      </c>
      <c r="I453" s="207"/>
      <c r="J453" s="207">
        <f>ROUND(I453*H453,2)</f>
        <v>0</v>
      </c>
      <c r="K453" s="204" t="s">
        <v>155</v>
      </c>
      <c r="L453" s="208"/>
      <c r="M453" s="209" t="s">
        <v>5</v>
      </c>
      <c r="N453" s="210" t="s">
        <v>44</v>
      </c>
      <c r="O453" s="169">
        <v>0</v>
      </c>
      <c r="P453" s="169">
        <f>O453*H453</f>
        <v>0</v>
      </c>
      <c r="Q453" s="169">
        <v>2.1800000000000001E-3</v>
      </c>
      <c r="R453" s="169">
        <f>Q453*H453</f>
        <v>6.54E-2</v>
      </c>
      <c r="S453" s="169">
        <v>0</v>
      </c>
      <c r="T453" s="170">
        <f>S453*H453</f>
        <v>0</v>
      </c>
      <c r="AR453" s="25" t="s">
        <v>195</v>
      </c>
      <c r="AT453" s="25" t="s">
        <v>415</v>
      </c>
      <c r="AU453" s="25" t="s">
        <v>82</v>
      </c>
      <c r="AY453" s="25" t="s">
        <v>149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25" t="s">
        <v>80</v>
      </c>
      <c r="BK453" s="171">
        <f>ROUND(I453*H453,2)</f>
        <v>0</v>
      </c>
      <c r="BL453" s="25" t="s">
        <v>156</v>
      </c>
      <c r="BM453" s="25" t="s">
        <v>1723</v>
      </c>
    </row>
    <row r="454" spans="2:65" s="1" customFormat="1" ht="25.5" customHeight="1">
      <c r="B454" s="160"/>
      <c r="C454" s="161" t="s">
        <v>520</v>
      </c>
      <c r="D454" s="161" t="s">
        <v>151</v>
      </c>
      <c r="E454" s="162" t="s">
        <v>592</v>
      </c>
      <c r="F454" s="163" t="s">
        <v>593</v>
      </c>
      <c r="G454" s="164" t="s">
        <v>219</v>
      </c>
      <c r="H454" s="165">
        <v>240.2</v>
      </c>
      <c r="I454" s="166"/>
      <c r="J454" s="166">
        <f>ROUND(I454*H454,2)</f>
        <v>0</v>
      </c>
      <c r="K454" s="163" t="s">
        <v>155</v>
      </c>
      <c r="L454" s="39"/>
      <c r="M454" s="167" t="s">
        <v>5</v>
      </c>
      <c r="N454" s="168" t="s">
        <v>44</v>
      </c>
      <c r="O454" s="169">
        <v>0.46200000000000002</v>
      </c>
      <c r="P454" s="169">
        <f>O454*H454</f>
        <v>110.97239999999999</v>
      </c>
      <c r="Q454" s="169">
        <v>2.0000000000000002E-5</v>
      </c>
      <c r="R454" s="169">
        <f>Q454*H454</f>
        <v>4.8040000000000001E-3</v>
      </c>
      <c r="S454" s="169">
        <v>0</v>
      </c>
      <c r="T454" s="170">
        <f>S454*H454</f>
        <v>0</v>
      </c>
      <c r="AR454" s="25" t="s">
        <v>156</v>
      </c>
      <c r="AT454" s="25" t="s">
        <v>151</v>
      </c>
      <c r="AU454" s="25" t="s">
        <v>82</v>
      </c>
      <c r="AY454" s="25" t="s">
        <v>149</v>
      </c>
      <c r="BE454" s="171">
        <f>IF(N454="základní",J454,0)</f>
        <v>0</v>
      </c>
      <c r="BF454" s="171">
        <f>IF(N454="snížená",J454,0)</f>
        <v>0</v>
      </c>
      <c r="BG454" s="171">
        <f>IF(N454="zákl. přenesená",J454,0)</f>
        <v>0</v>
      </c>
      <c r="BH454" s="171">
        <f>IF(N454="sníž. přenesená",J454,0)</f>
        <v>0</v>
      </c>
      <c r="BI454" s="171">
        <f>IF(N454="nulová",J454,0)</f>
        <v>0</v>
      </c>
      <c r="BJ454" s="25" t="s">
        <v>80</v>
      </c>
      <c r="BK454" s="171">
        <f>ROUND(I454*H454,2)</f>
        <v>0</v>
      </c>
      <c r="BL454" s="25" t="s">
        <v>156</v>
      </c>
      <c r="BM454" s="25" t="s">
        <v>1724</v>
      </c>
    </row>
    <row r="455" spans="2:65" s="1" customFormat="1" ht="16.5" customHeight="1">
      <c r="B455" s="160"/>
      <c r="C455" s="202" t="s">
        <v>527</v>
      </c>
      <c r="D455" s="202" t="s">
        <v>415</v>
      </c>
      <c r="E455" s="203" t="s">
        <v>596</v>
      </c>
      <c r="F455" s="204" t="s">
        <v>597</v>
      </c>
      <c r="G455" s="205" t="s">
        <v>219</v>
      </c>
      <c r="H455" s="206">
        <v>243.803</v>
      </c>
      <c r="I455" s="207"/>
      <c r="J455" s="207">
        <f>ROUND(I455*H455,2)</f>
        <v>0</v>
      </c>
      <c r="K455" s="204" t="s">
        <v>155</v>
      </c>
      <c r="L455" s="208"/>
      <c r="M455" s="209" t="s">
        <v>5</v>
      </c>
      <c r="N455" s="210" t="s">
        <v>44</v>
      </c>
      <c r="O455" s="169">
        <v>0</v>
      </c>
      <c r="P455" s="169">
        <f>O455*H455</f>
        <v>0</v>
      </c>
      <c r="Q455" s="169">
        <v>6.3899999999999998E-3</v>
      </c>
      <c r="R455" s="169">
        <f>Q455*H455</f>
        <v>1.5579011699999998</v>
      </c>
      <c r="S455" s="169">
        <v>0</v>
      </c>
      <c r="T455" s="170">
        <f>S455*H455</f>
        <v>0</v>
      </c>
      <c r="AR455" s="25" t="s">
        <v>195</v>
      </c>
      <c r="AT455" s="25" t="s">
        <v>415</v>
      </c>
      <c r="AU455" s="25" t="s">
        <v>82</v>
      </c>
      <c r="AY455" s="25" t="s">
        <v>149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25" t="s">
        <v>80</v>
      </c>
      <c r="BK455" s="171">
        <f>ROUND(I455*H455,2)</f>
        <v>0</v>
      </c>
      <c r="BL455" s="25" t="s">
        <v>156</v>
      </c>
      <c r="BM455" s="25" t="s">
        <v>1725</v>
      </c>
    </row>
    <row r="456" spans="2:65" s="1" customFormat="1" ht="27">
      <c r="B456" s="39"/>
      <c r="D456" s="173" t="s">
        <v>179</v>
      </c>
      <c r="F456" s="180" t="s">
        <v>599</v>
      </c>
      <c r="L456" s="39"/>
      <c r="M456" s="181"/>
      <c r="N456" s="40"/>
      <c r="O456" s="40"/>
      <c r="P456" s="40"/>
      <c r="Q456" s="40"/>
      <c r="R456" s="40"/>
      <c r="S456" s="40"/>
      <c r="T456" s="68"/>
      <c r="AT456" s="25" t="s">
        <v>179</v>
      </c>
      <c r="AU456" s="25" t="s">
        <v>82</v>
      </c>
    </row>
    <row r="457" spans="2:65" s="12" customFormat="1">
      <c r="B457" s="172"/>
      <c r="D457" s="173" t="s">
        <v>173</v>
      </c>
      <c r="F457" s="175" t="s">
        <v>1726</v>
      </c>
      <c r="H457" s="176">
        <v>243.803</v>
      </c>
      <c r="L457" s="172"/>
      <c r="M457" s="177"/>
      <c r="N457" s="178"/>
      <c r="O457" s="178"/>
      <c r="P457" s="178"/>
      <c r="Q457" s="178"/>
      <c r="R457" s="178"/>
      <c r="S457" s="178"/>
      <c r="T457" s="179"/>
      <c r="AT457" s="174" t="s">
        <v>173</v>
      </c>
      <c r="AU457" s="174" t="s">
        <v>82</v>
      </c>
      <c r="AV457" s="12" t="s">
        <v>82</v>
      </c>
      <c r="AW457" s="12" t="s">
        <v>6</v>
      </c>
      <c r="AX457" s="12" t="s">
        <v>80</v>
      </c>
      <c r="AY457" s="174" t="s">
        <v>149</v>
      </c>
    </row>
    <row r="458" spans="2:65" s="1" customFormat="1" ht="25.5" customHeight="1">
      <c r="B458" s="160"/>
      <c r="C458" s="161" t="s">
        <v>533</v>
      </c>
      <c r="D458" s="161" t="s">
        <v>151</v>
      </c>
      <c r="E458" s="162" t="s">
        <v>602</v>
      </c>
      <c r="F458" s="163" t="s">
        <v>603</v>
      </c>
      <c r="G458" s="164" t="s">
        <v>154</v>
      </c>
      <c r="H458" s="165">
        <v>10</v>
      </c>
      <c r="I458" s="166"/>
      <c r="J458" s="166">
        <f>ROUND(I458*H458,2)</f>
        <v>0</v>
      </c>
      <c r="K458" s="163" t="s">
        <v>5</v>
      </c>
      <c r="L458" s="39"/>
      <c r="M458" s="167" t="s">
        <v>5</v>
      </c>
      <c r="N458" s="168" t="s">
        <v>44</v>
      </c>
      <c r="O458" s="169">
        <v>0.7</v>
      </c>
      <c r="P458" s="169">
        <f>O458*H458</f>
        <v>7</v>
      </c>
      <c r="Q458" s="169">
        <v>8.0000000000000007E-5</v>
      </c>
      <c r="R458" s="169">
        <f>Q458*H458</f>
        <v>8.0000000000000004E-4</v>
      </c>
      <c r="S458" s="169">
        <v>0</v>
      </c>
      <c r="T458" s="170">
        <f>S458*H458</f>
        <v>0</v>
      </c>
      <c r="AR458" s="25" t="s">
        <v>156</v>
      </c>
      <c r="AT458" s="25" t="s">
        <v>151</v>
      </c>
      <c r="AU458" s="25" t="s">
        <v>82</v>
      </c>
      <c r="AY458" s="25" t="s">
        <v>149</v>
      </c>
      <c r="BE458" s="171">
        <f>IF(N458="základní",J458,0)</f>
        <v>0</v>
      </c>
      <c r="BF458" s="171">
        <f>IF(N458="snížená",J458,0)</f>
        <v>0</v>
      </c>
      <c r="BG458" s="171">
        <f>IF(N458="zákl. přenesená",J458,0)</f>
        <v>0</v>
      </c>
      <c r="BH458" s="171">
        <f>IF(N458="sníž. přenesená",J458,0)</f>
        <v>0</v>
      </c>
      <c r="BI458" s="171">
        <f>IF(N458="nulová",J458,0)</f>
        <v>0</v>
      </c>
      <c r="BJ458" s="25" t="s">
        <v>80</v>
      </c>
      <c r="BK458" s="171">
        <f>ROUND(I458*H458,2)</f>
        <v>0</v>
      </c>
      <c r="BL458" s="25" t="s">
        <v>156</v>
      </c>
      <c r="BM458" s="25" t="s">
        <v>1727</v>
      </c>
    </row>
    <row r="459" spans="2:65" s="1" customFormat="1" ht="16.5" customHeight="1">
      <c r="B459" s="160"/>
      <c r="C459" s="202" t="s">
        <v>537</v>
      </c>
      <c r="D459" s="202" t="s">
        <v>415</v>
      </c>
      <c r="E459" s="203" t="s">
        <v>606</v>
      </c>
      <c r="F459" s="204" t="s">
        <v>607</v>
      </c>
      <c r="G459" s="205" t="s">
        <v>154</v>
      </c>
      <c r="H459" s="206">
        <v>10</v>
      </c>
      <c r="I459" s="207"/>
      <c r="J459" s="207">
        <f>ROUND(I459*H459,2)</f>
        <v>0</v>
      </c>
      <c r="K459" s="204" t="s">
        <v>155</v>
      </c>
      <c r="L459" s="208"/>
      <c r="M459" s="209" t="s">
        <v>5</v>
      </c>
      <c r="N459" s="210" t="s">
        <v>44</v>
      </c>
      <c r="O459" s="169">
        <v>0</v>
      </c>
      <c r="P459" s="169">
        <f>O459*H459</f>
        <v>0</v>
      </c>
      <c r="Q459" s="169">
        <v>6.2E-4</v>
      </c>
      <c r="R459" s="169">
        <f>Q459*H459</f>
        <v>6.1999999999999998E-3</v>
      </c>
      <c r="S459" s="169">
        <v>0</v>
      </c>
      <c r="T459" s="170">
        <f>S459*H459</f>
        <v>0</v>
      </c>
      <c r="AR459" s="25" t="s">
        <v>195</v>
      </c>
      <c r="AT459" s="25" t="s">
        <v>415</v>
      </c>
      <c r="AU459" s="25" t="s">
        <v>82</v>
      </c>
      <c r="AY459" s="25" t="s">
        <v>149</v>
      </c>
      <c r="BE459" s="171">
        <f>IF(N459="základní",J459,0)</f>
        <v>0</v>
      </c>
      <c r="BF459" s="171">
        <f>IF(N459="snížená",J459,0)</f>
        <v>0</v>
      </c>
      <c r="BG459" s="171">
        <f>IF(N459="zákl. přenesená",J459,0)</f>
        <v>0</v>
      </c>
      <c r="BH459" s="171">
        <f>IF(N459="sníž. přenesená",J459,0)</f>
        <v>0</v>
      </c>
      <c r="BI459" s="171">
        <f>IF(N459="nulová",J459,0)</f>
        <v>0</v>
      </c>
      <c r="BJ459" s="25" t="s">
        <v>80</v>
      </c>
      <c r="BK459" s="171">
        <f>ROUND(I459*H459,2)</f>
        <v>0</v>
      </c>
      <c r="BL459" s="25" t="s">
        <v>156</v>
      </c>
      <c r="BM459" s="25" t="s">
        <v>1728</v>
      </c>
    </row>
    <row r="460" spans="2:65" s="1" customFormat="1" ht="25.5" customHeight="1">
      <c r="B460" s="160"/>
      <c r="C460" s="161" t="s">
        <v>544</v>
      </c>
      <c r="D460" s="161" t="s">
        <v>151</v>
      </c>
      <c r="E460" s="162" t="s">
        <v>618</v>
      </c>
      <c r="F460" s="163" t="s">
        <v>619</v>
      </c>
      <c r="G460" s="164" t="s">
        <v>154</v>
      </c>
      <c r="H460" s="165">
        <v>10</v>
      </c>
      <c r="I460" s="166"/>
      <c r="J460" s="166">
        <f>ROUND(I460*H460,2)</f>
        <v>0</v>
      </c>
      <c r="K460" s="163" t="s">
        <v>155</v>
      </c>
      <c r="L460" s="39"/>
      <c r="M460" s="167" t="s">
        <v>5</v>
      </c>
      <c r="N460" s="168" t="s">
        <v>44</v>
      </c>
      <c r="O460" s="169">
        <v>0.68300000000000005</v>
      </c>
      <c r="P460" s="169">
        <f>O460*H460</f>
        <v>6.83</v>
      </c>
      <c r="Q460" s="169">
        <v>0</v>
      </c>
      <c r="R460" s="169">
        <f>Q460*H460</f>
        <v>0</v>
      </c>
      <c r="S460" s="169">
        <v>0</v>
      </c>
      <c r="T460" s="170">
        <f>S460*H460</f>
        <v>0</v>
      </c>
      <c r="AR460" s="25" t="s">
        <v>156</v>
      </c>
      <c r="AT460" s="25" t="s">
        <v>151</v>
      </c>
      <c r="AU460" s="25" t="s">
        <v>82</v>
      </c>
      <c r="AY460" s="25" t="s">
        <v>149</v>
      </c>
      <c r="BE460" s="171">
        <f>IF(N460="základní",J460,0)</f>
        <v>0</v>
      </c>
      <c r="BF460" s="171">
        <f>IF(N460="snížená",J460,0)</f>
        <v>0</v>
      </c>
      <c r="BG460" s="171">
        <f>IF(N460="zákl. přenesená",J460,0)</f>
        <v>0</v>
      </c>
      <c r="BH460" s="171">
        <f>IF(N460="sníž. přenesená",J460,0)</f>
        <v>0</v>
      </c>
      <c r="BI460" s="171">
        <f>IF(N460="nulová",J460,0)</f>
        <v>0</v>
      </c>
      <c r="BJ460" s="25" t="s">
        <v>80</v>
      </c>
      <c r="BK460" s="171">
        <f>ROUND(I460*H460,2)</f>
        <v>0</v>
      </c>
      <c r="BL460" s="25" t="s">
        <v>156</v>
      </c>
      <c r="BM460" s="25" t="s">
        <v>1729</v>
      </c>
    </row>
    <row r="461" spans="2:65" s="1" customFormat="1" ht="16.5" customHeight="1">
      <c r="B461" s="160"/>
      <c r="C461" s="202" t="s">
        <v>548</v>
      </c>
      <c r="D461" s="202" t="s">
        <v>415</v>
      </c>
      <c r="E461" s="203" t="s">
        <v>622</v>
      </c>
      <c r="F461" s="204" t="s">
        <v>623</v>
      </c>
      <c r="G461" s="205" t="s">
        <v>154</v>
      </c>
      <c r="H461" s="206">
        <v>10</v>
      </c>
      <c r="I461" s="207"/>
      <c r="J461" s="207">
        <f>ROUND(I461*H461,2)</f>
        <v>0</v>
      </c>
      <c r="K461" s="204" t="s">
        <v>155</v>
      </c>
      <c r="L461" s="208"/>
      <c r="M461" s="209" t="s">
        <v>5</v>
      </c>
      <c r="N461" s="210" t="s">
        <v>44</v>
      </c>
      <c r="O461" s="169">
        <v>0</v>
      </c>
      <c r="P461" s="169">
        <f>O461*H461</f>
        <v>0</v>
      </c>
      <c r="Q461" s="169">
        <v>5.0000000000000002E-5</v>
      </c>
      <c r="R461" s="169">
        <f>Q461*H461</f>
        <v>5.0000000000000001E-4</v>
      </c>
      <c r="S461" s="169">
        <v>0</v>
      </c>
      <c r="T461" s="170">
        <f>S461*H461</f>
        <v>0</v>
      </c>
      <c r="AR461" s="25" t="s">
        <v>195</v>
      </c>
      <c r="AT461" s="25" t="s">
        <v>415</v>
      </c>
      <c r="AU461" s="25" t="s">
        <v>82</v>
      </c>
      <c r="AY461" s="25" t="s">
        <v>149</v>
      </c>
      <c r="BE461" s="171">
        <f>IF(N461="základní",J461,0)</f>
        <v>0</v>
      </c>
      <c r="BF461" s="171">
        <f>IF(N461="snížená",J461,0)</f>
        <v>0</v>
      </c>
      <c r="BG461" s="171">
        <f>IF(N461="zákl. přenesená",J461,0)</f>
        <v>0</v>
      </c>
      <c r="BH461" s="171">
        <f>IF(N461="sníž. přenesená",J461,0)</f>
        <v>0</v>
      </c>
      <c r="BI461" s="171">
        <f>IF(N461="nulová",J461,0)</f>
        <v>0</v>
      </c>
      <c r="BJ461" s="25" t="s">
        <v>80</v>
      </c>
      <c r="BK461" s="171">
        <f>ROUND(I461*H461,2)</f>
        <v>0</v>
      </c>
      <c r="BL461" s="25" t="s">
        <v>156</v>
      </c>
      <c r="BM461" s="25" t="s">
        <v>1730</v>
      </c>
    </row>
    <row r="462" spans="2:65" s="1" customFormat="1" ht="25.5" customHeight="1">
      <c r="B462" s="160"/>
      <c r="C462" s="161" t="s">
        <v>552</v>
      </c>
      <c r="D462" s="161" t="s">
        <v>151</v>
      </c>
      <c r="E462" s="162" t="s">
        <v>642</v>
      </c>
      <c r="F462" s="163" t="s">
        <v>643</v>
      </c>
      <c r="G462" s="164" t="s">
        <v>154</v>
      </c>
      <c r="H462" s="165">
        <v>10</v>
      </c>
      <c r="I462" s="166"/>
      <c r="J462" s="166">
        <f>ROUND(I462*H462,2)</f>
        <v>0</v>
      </c>
      <c r="K462" s="163" t="s">
        <v>5</v>
      </c>
      <c r="L462" s="39"/>
      <c r="M462" s="167" t="s">
        <v>5</v>
      </c>
      <c r="N462" s="168" t="s">
        <v>44</v>
      </c>
      <c r="O462" s="169">
        <v>1.881</v>
      </c>
      <c r="P462" s="169">
        <f>O462*H462</f>
        <v>18.809999999999999</v>
      </c>
      <c r="Q462" s="169">
        <v>1E-4</v>
      </c>
      <c r="R462" s="169">
        <f>Q462*H462</f>
        <v>1E-3</v>
      </c>
      <c r="S462" s="169">
        <v>0</v>
      </c>
      <c r="T462" s="170">
        <f>S462*H462</f>
        <v>0</v>
      </c>
      <c r="AR462" s="25" t="s">
        <v>156</v>
      </c>
      <c r="AT462" s="25" t="s">
        <v>151</v>
      </c>
      <c r="AU462" s="25" t="s">
        <v>82</v>
      </c>
      <c r="AY462" s="25" t="s">
        <v>149</v>
      </c>
      <c r="BE462" s="171">
        <f>IF(N462="základní",J462,0)</f>
        <v>0</v>
      </c>
      <c r="BF462" s="171">
        <f>IF(N462="snížená",J462,0)</f>
        <v>0</v>
      </c>
      <c r="BG462" s="171">
        <f>IF(N462="zákl. přenesená",J462,0)</f>
        <v>0</v>
      </c>
      <c r="BH462" s="171">
        <f>IF(N462="sníž. přenesená",J462,0)</f>
        <v>0</v>
      </c>
      <c r="BI462" s="171">
        <f>IF(N462="nulová",J462,0)</f>
        <v>0</v>
      </c>
      <c r="BJ462" s="25" t="s">
        <v>80</v>
      </c>
      <c r="BK462" s="171">
        <f>ROUND(I462*H462,2)</f>
        <v>0</v>
      </c>
      <c r="BL462" s="25" t="s">
        <v>156</v>
      </c>
      <c r="BM462" s="25" t="s">
        <v>1731</v>
      </c>
    </row>
    <row r="463" spans="2:65" s="12" customFormat="1">
      <c r="B463" s="172"/>
      <c r="D463" s="173" t="s">
        <v>173</v>
      </c>
      <c r="E463" s="174" t="s">
        <v>5</v>
      </c>
      <c r="F463" s="175" t="s">
        <v>209</v>
      </c>
      <c r="H463" s="176">
        <v>10</v>
      </c>
      <c r="L463" s="172"/>
      <c r="M463" s="177"/>
      <c r="N463" s="178"/>
      <c r="O463" s="178"/>
      <c r="P463" s="178"/>
      <c r="Q463" s="178"/>
      <c r="R463" s="178"/>
      <c r="S463" s="178"/>
      <c r="T463" s="179"/>
      <c r="AT463" s="174" t="s">
        <v>173</v>
      </c>
      <c r="AU463" s="174" t="s">
        <v>82</v>
      </c>
      <c r="AV463" s="12" t="s">
        <v>82</v>
      </c>
      <c r="AW463" s="12" t="s">
        <v>36</v>
      </c>
      <c r="AX463" s="12" t="s">
        <v>80</v>
      </c>
      <c r="AY463" s="174" t="s">
        <v>149</v>
      </c>
    </row>
    <row r="464" spans="2:65" s="1" customFormat="1" ht="16.5" customHeight="1">
      <c r="B464" s="160"/>
      <c r="C464" s="202" t="s">
        <v>556</v>
      </c>
      <c r="D464" s="202" t="s">
        <v>415</v>
      </c>
      <c r="E464" s="203" t="s">
        <v>975</v>
      </c>
      <c r="F464" s="204" t="s">
        <v>976</v>
      </c>
      <c r="G464" s="205" t="s">
        <v>154</v>
      </c>
      <c r="H464" s="206">
        <v>10</v>
      </c>
      <c r="I464" s="207"/>
      <c r="J464" s="207">
        <f>ROUND(I464*H464,2)</f>
        <v>0</v>
      </c>
      <c r="K464" s="204" t="s">
        <v>155</v>
      </c>
      <c r="L464" s="208"/>
      <c r="M464" s="209" t="s">
        <v>5</v>
      </c>
      <c r="N464" s="210" t="s">
        <v>44</v>
      </c>
      <c r="O464" s="169">
        <v>0</v>
      </c>
      <c r="P464" s="169">
        <f>O464*H464</f>
        <v>0</v>
      </c>
      <c r="Q464" s="169">
        <v>6.7999999999999996E-3</v>
      </c>
      <c r="R464" s="169">
        <f>Q464*H464</f>
        <v>6.7999999999999991E-2</v>
      </c>
      <c r="S464" s="169">
        <v>0</v>
      </c>
      <c r="T464" s="170">
        <f>S464*H464</f>
        <v>0</v>
      </c>
      <c r="AR464" s="25" t="s">
        <v>195</v>
      </c>
      <c r="AT464" s="25" t="s">
        <v>415</v>
      </c>
      <c r="AU464" s="25" t="s">
        <v>82</v>
      </c>
      <c r="AY464" s="25" t="s">
        <v>149</v>
      </c>
      <c r="BE464" s="171">
        <f>IF(N464="základní",J464,0)</f>
        <v>0</v>
      </c>
      <c r="BF464" s="171">
        <f>IF(N464="snížená",J464,0)</f>
        <v>0</v>
      </c>
      <c r="BG464" s="171">
        <f>IF(N464="zákl. přenesená",J464,0)</f>
        <v>0</v>
      </c>
      <c r="BH464" s="171">
        <f>IF(N464="sníž. přenesená",J464,0)</f>
        <v>0</v>
      </c>
      <c r="BI464" s="171">
        <f>IF(N464="nulová",J464,0)</f>
        <v>0</v>
      </c>
      <c r="BJ464" s="25" t="s">
        <v>80</v>
      </c>
      <c r="BK464" s="171">
        <f>ROUND(I464*H464,2)</f>
        <v>0</v>
      </c>
      <c r="BL464" s="25" t="s">
        <v>156</v>
      </c>
      <c r="BM464" s="25" t="s">
        <v>1732</v>
      </c>
    </row>
    <row r="465" spans="2:65" s="1" customFormat="1" ht="16.5" customHeight="1">
      <c r="B465" s="160"/>
      <c r="C465" s="161" t="s">
        <v>560</v>
      </c>
      <c r="D465" s="161" t="s">
        <v>151</v>
      </c>
      <c r="E465" s="162" t="s">
        <v>655</v>
      </c>
      <c r="F465" s="163" t="s">
        <v>656</v>
      </c>
      <c r="G465" s="164" t="s">
        <v>657</v>
      </c>
      <c r="H465" s="165">
        <v>7</v>
      </c>
      <c r="I465" s="166"/>
      <c r="J465" s="166">
        <f>ROUND(I465*H465,2)</f>
        <v>0</v>
      </c>
      <c r="K465" s="163" t="s">
        <v>155</v>
      </c>
      <c r="L465" s="39"/>
      <c r="M465" s="167" t="s">
        <v>5</v>
      </c>
      <c r="N465" s="168" t="s">
        <v>44</v>
      </c>
      <c r="O465" s="169">
        <v>0.84399999999999997</v>
      </c>
      <c r="P465" s="169">
        <f>O465*H465</f>
        <v>5.9079999999999995</v>
      </c>
      <c r="Q465" s="169">
        <v>3.1E-4</v>
      </c>
      <c r="R465" s="169">
        <f>Q465*H465</f>
        <v>2.1700000000000001E-3</v>
      </c>
      <c r="S465" s="169">
        <v>0</v>
      </c>
      <c r="T465" s="170">
        <f>S465*H465</f>
        <v>0</v>
      </c>
      <c r="AR465" s="25" t="s">
        <v>156</v>
      </c>
      <c r="AT465" s="25" t="s">
        <v>151</v>
      </c>
      <c r="AU465" s="25" t="s">
        <v>82</v>
      </c>
      <c r="AY465" s="25" t="s">
        <v>149</v>
      </c>
      <c r="BE465" s="171">
        <f>IF(N465="základní",J465,0)</f>
        <v>0</v>
      </c>
      <c r="BF465" s="171">
        <f>IF(N465="snížená",J465,0)</f>
        <v>0</v>
      </c>
      <c r="BG465" s="171">
        <f>IF(N465="zákl. přenesená",J465,0)</f>
        <v>0</v>
      </c>
      <c r="BH465" s="171">
        <f>IF(N465="sníž. přenesená",J465,0)</f>
        <v>0</v>
      </c>
      <c r="BI465" s="171">
        <f>IF(N465="nulová",J465,0)</f>
        <v>0</v>
      </c>
      <c r="BJ465" s="25" t="s">
        <v>80</v>
      </c>
      <c r="BK465" s="171">
        <f>ROUND(I465*H465,2)</f>
        <v>0</v>
      </c>
      <c r="BL465" s="25" t="s">
        <v>156</v>
      </c>
      <c r="BM465" s="25" t="s">
        <v>1733</v>
      </c>
    </row>
    <row r="466" spans="2:65" s="1" customFormat="1" ht="16.5" customHeight="1">
      <c r="B466" s="160"/>
      <c r="C466" s="161" t="s">
        <v>564</v>
      </c>
      <c r="D466" s="161" t="s">
        <v>151</v>
      </c>
      <c r="E466" s="162" t="s">
        <v>660</v>
      </c>
      <c r="F466" s="163" t="s">
        <v>661</v>
      </c>
      <c r="G466" s="164" t="s">
        <v>154</v>
      </c>
      <c r="H466" s="165">
        <v>15</v>
      </c>
      <c r="I466" s="166"/>
      <c r="J466" s="166">
        <f>ROUND(I466*H466,2)</f>
        <v>0</v>
      </c>
      <c r="K466" s="163" t="s">
        <v>155</v>
      </c>
      <c r="L466" s="39"/>
      <c r="M466" s="167" t="s">
        <v>5</v>
      </c>
      <c r="N466" s="168" t="s">
        <v>44</v>
      </c>
      <c r="O466" s="169">
        <v>1.5620000000000001</v>
      </c>
      <c r="P466" s="169">
        <f>O466*H466</f>
        <v>23.43</v>
      </c>
      <c r="Q466" s="169">
        <v>9.1800000000000007E-3</v>
      </c>
      <c r="R466" s="169">
        <f>Q466*H466</f>
        <v>0.13770000000000002</v>
      </c>
      <c r="S466" s="169">
        <v>0</v>
      </c>
      <c r="T466" s="170">
        <f>S466*H466</f>
        <v>0</v>
      </c>
      <c r="AR466" s="25" t="s">
        <v>156</v>
      </c>
      <c r="AT466" s="25" t="s">
        <v>151</v>
      </c>
      <c r="AU466" s="25" t="s">
        <v>82</v>
      </c>
      <c r="AY466" s="25" t="s">
        <v>149</v>
      </c>
      <c r="BE466" s="171">
        <f>IF(N466="základní",J466,0)</f>
        <v>0</v>
      </c>
      <c r="BF466" s="171">
        <f>IF(N466="snížená",J466,0)</f>
        <v>0</v>
      </c>
      <c r="BG466" s="171">
        <f>IF(N466="zákl. přenesená",J466,0)</f>
        <v>0</v>
      </c>
      <c r="BH466" s="171">
        <f>IF(N466="sníž. přenesená",J466,0)</f>
        <v>0</v>
      </c>
      <c r="BI466" s="171">
        <f>IF(N466="nulová",J466,0)</f>
        <v>0</v>
      </c>
      <c r="BJ466" s="25" t="s">
        <v>80</v>
      </c>
      <c r="BK466" s="171">
        <f>ROUND(I466*H466,2)</f>
        <v>0</v>
      </c>
      <c r="BL466" s="25" t="s">
        <v>156</v>
      </c>
      <c r="BM466" s="25" t="s">
        <v>1734</v>
      </c>
    </row>
    <row r="467" spans="2:65" s="13" customFormat="1">
      <c r="B467" s="182"/>
      <c r="D467" s="173" t="s">
        <v>173</v>
      </c>
      <c r="E467" s="183" t="s">
        <v>5</v>
      </c>
      <c r="F467" s="184" t="s">
        <v>491</v>
      </c>
      <c r="H467" s="183" t="s">
        <v>5</v>
      </c>
      <c r="L467" s="182"/>
      <c r="M467" s="185"/>
      <c r="N467" s="186"/>
      <c r="O467" s="186"/>
      <c r="P467" s="186"/>
      <c r="Q467" s="186"/>
      <c r="R467" s="186"/>
      <c r="S467" s="186"/>
      <c r="T467" s="187"/>
      <c r="AT467" s="183" t="s">
        <v>173</v>
      </c>
      <c r="AU467" s="183" t="s">
        <v>82</v>
      </c>
      <c r="AV467" s="13" t="s">
        <v>80</v>
      </c>
      <c r="AW467" s="13" t="s">
        <v>36</v>
      </c>
      <c r="AX467" s="13" t="s">
        <v>73</v>
      </c>
      <c r="AY467" s="183" t="s">
        <v>149</v>
      </c>
    </row>
    <row r="468" spans="2:65" s="12" customFormat="1">
      <c r="B468" s="172"/>
      <c r="D468" s="173" t="s">
        <v>173</v>
      </c>
      <c r="E468" s="174" t="s">
        <v>5</v>
      </c>
      <c r="F468" s="175" t="s">
        <v>1735</v>
      </c>
      <c r="H468" s="176">
        <v>15</v>
      </c>
      <c r="L468" s="172"/>
      <c r="M468" s="177"/>
      <c r="N468" s="178"/>
      <c r="O468" s="178"/>
      <c r="P468" s="178"/>
      <c r="Q468" s="178"/>
      <c r="R468" s="178"/>
      <c r="S468" s="178"/>
      <c r="T468" s="179"/>
      <c r="AT468" s="174" t="s">
        <v>173</v>
      </c>
      <c r="AU468" s="174" t="s">
        <v>82</v>
      </c>
      <c r="AV468" s="12" t="s">
        <v>82</v>
      </c>
      <c r="AW468" s="12" t="s">
        <v>36</v>
      </c>
      <c r="AX468" s="12" t="s">
        <v>80</v>
      </c>
      <c r="AY468" s="174" t="s">
        <v>149</v>
      </c>
    </row>
    <row r="469" spans="2:65" s="1" customFormat="1" ht="16.5" customHeight="1">
      <c r="B469" s="160"/>
      <c r="C469" s="202" t="s">
        <v>569</v>
      </c>
      <c r="D469" s="202" t="s">
        <v>415</v>
      </c>
      <c r="E469" s="203" t="s">
        <v>665</v>
      </c>
      <c r="F469" s="204" t="s">
        <v>666</v>
      </c>
      <c r="G469" s="205" t="s">
        <v>154</v>
      </c>
      <c r="H469" s="206">
        <v>4</v>
      </c>
      <c r="I469" s="207"/>
      <c r="J469" s="207">
        <f>ROUND(I469*H469,2)</f>
        <v>0</v>
      </c>
      <c r="K469" s="204" t="s">
        <v>155</v>
      </c>
      <c r="L469" s="208"/>
      <c r="M469" s="209" t="s">
        <v>5</v>
      </c>
      <c r="N469" s="210" t="s">
        <v>44</v>
      </c>
      <c r="O469" s="169">
        <v>0</v>
      </c>
      <c r="P469" s="169">
        <f>O469*H469</f>
        <v>0</v>
      </c>
      <c r="Q469" s="169">
        <v>0.254</v>
      </c>
      <c r="R469" s="169">
        <f>Q469*H469</f>
        <v>1.016</v>
      </c>
      <c r="S469" s="169">
        <v>0</v>
      </c>
      <c r="T469" s="170">
        <f>S469*H469</f>
        <v>0</v>
      </c>
      <c r="AR469" s="25" t="s">
        <v>195</v>
      </c>
      <c r="AT469" s="25" t="s">
        <v>415</v>
      </c>
      <c r="AU469" s="25" t="s">
        <v>82</v>
      </c>
      <c r="AY469" s="25" t="s">
        <v>149</v>
      </c>
      <c r="BE469" s="171">
        <f>IF(N469="základní",J469,0)</f>
        <v>0</v>
      </c>
      <c r="BF469" s="171">
        <f>IF(N469="snížená",J469,0)</f>
        <v>0</v>
      </c>
      <c r="BG469" s="171">
        <f>IF(N469="zákl. přenesená",J469,0)</f>
        <v>0</v>
      </c>
      <c r="BH469" s="171">
        <f>IF(N469="sníž. přenesená",J469,0)</f>
        <v>0</v>
      </c>
      <c r="BI469" s="171">
        <f>IF(N469="nulová",J469,0)</f>
        <v>0</v>
      </c>
      <c r="BJ469" s="25" t="s">
        <v>80</v>
      </c>
      <c r="BK469" s="171">
        <f>ROUND(I469*H469,2)</f>
        <v>0</v>
      </c>
      <c r="BL469" s="25" t="s">
        <v>156</v>
      </c>
      <c r="BM469" s="25" t="s">
        <v>1736</v>
      </c>
    </row>
    <row r="470" spans="2:65" s="1" customFormat="1" ht="16.5" customHeight="1">
      <c r="B470" s="160"/>
      <c r="C470" s="202" t="s">
        <v>575</v>
      </c>
      <c r="D470" s="202" t="s">
        <v>415</v>
      </c>
      <c r="E470" s="203" t="s">
        <v>669</v>
      </c>
      <c r="F470" s="204" t="s">
        <v>670</v>
      </c>
      <c r="G470" s="205" t="s">
        <v>154</v>
      </c>
      <c r="H470" s="206">
        <v>6</v>
      </c>
      <c r="I470" s="207"/>
      <c r="J470" s="207">
        <f>ROUND(I470*H470,2)</f>
        <v>0</v>
      </c>
      <c r="K470" s="204" t="s">
        <v>155</v>
      </c>
      <c r="L470" s="208"/>
      <c r="M470" s="209" t="s">
        <v>5</v>
      </c>
      <c r="N470" s="210" t="s">
        <v>44</v>
      </c>
      <c r="O470" s="169">
        <v>0</v>
      </c>
      <c r="P470" s="169">
        <f>O470*H470</f>
        <v>0</v>
      </c>
      <c r="Q470" s="169">
        <v>0.50600000000000001</v>
      </c>
      <c r="R470" s="169">
        <f>Q470*H470</f>
        <v>3.036</v>
      </c>
      <c r="S470" s="169">
        <v>0</v>
      </c>
      <c r="T470" s="170">
        <f>S470*H470</f>
        <v>0</v>
      </c>
      <c r="AR470" s="25" t="s">
        <v>195</v>
      </c>
      <c r="AT470" s="25" t="s">
        <v>415</v>
      </c>
      <c r="AU470" s="25" t="s">
        <v>82</v>
      </c>
      <c r="AY470" s="25" t="s">
        <v>149</v>
      </c>
      <c r="BE470" s="171">
        <f>IF(N470="základní",J470,0)</f>
        <v>0</v>
      </c>
      <c r="BF470" s="171">
        <f>IF(N470="snížená",J470,0)</f>
        <v>0</v>
      </c>
      <c r="BG470" s="171">
        <f>IF(N470="zákl. přenesená",J470,0)</f>
        <v>0</v>
      </c>
      <c r="BH470" s="171">
        <f>IF(N470="sníž. přenesená",J470,0)</f>
        <v>0</v>
      </c>
      <c r="BI470" s="171">
        <f>IF(N470="nulová",J470,0)</f>
        <v>0</v>
      </c>
      <c r="BJ470" s="25" t="s">
        <v>80</v>
      </c>
      <c r="BK470" s="171">
        <f>ROUND(I470*H470,2)</f>
        <v>0</v>
      </c>
      <c r="BL470" s="25" t="s">
        <v>156</v>
      </c>
      <c r="BM470" s="25" t="s">
        <v>1737</v>
      </c>
    </row>
    <row r="471" spans="2:65" s="1" customFormat="1" ht="16.5" customHeight="1">
      <c r="B471" s="160"/>
      <c r="C471" s="202" t="s">
        <v>579</v>
      </c>
      <c r="D471" s="202" t="s">
        <v>415</v>
      </c>
      <c r="E471" s="203" t="s">
        <v>673</v>
      </c>
      <c r="F471" s="204" t="s">
        <v>674</v>
      </c>
      <c r="G471" s="205" t="s">
        <v>154</v>
      </c>
      <c r="H471" s="206">
        <v>5</v>
      </c>
      <c r="I471" s="207"/>
      <c r="J471" s="207">
        <f>ROUND(I471*H471,2)</f>
        <v>0</v>
      </c>
      <c r="K471" s="204" t="s">
        <v>155</v>
      </c>
      <c r="L471" s="208"/>
      <c r="M471" s="209" t="s">
        <v>5</v>
      </c>
      <c r="N471" s="210" t="s">
        <v>44</v>
      </c>
      <c r="O471" s="169">
        <v>0</v>
      </c>
      <c r="P471" s="169">
        <f>O471*H471</f>
        <v>0</v>
      </c>
      <c r="Q471" s="169">
        <v>1.0129999999999999</v>
      </c>
      <c r="R471" s="169">
        <f>Q471*H471</f>
        <v>5.0649999999999995</v>
      </c>
      <c r="S471" s="169">
        <v>0</v>
      </c>
      <c r="T471" s="170">
        <f>S471*H471</f>
        <v>0</v>
      </c>
      <c r="AR471" s="25" t="s">
        <v>195</v>
      </c>
      <c r="AT471" s="25" t="s">
        <v>415</v>
      </c>
      <c r="AU471" s="25" t="s">
        <v>82</v>
      </c>
      <c r="AY471" s="25" t="s">
        <v>149</v>
      </c>
      <c r="BE471" s="171">
        <f>IF(N471="základní",J471,0)</f>
        <v>0</v>
      </c>
      <c r="BF471" s="171">
        <f>IF(N471="snížená",J471,0)</f>
        <v>0</v>
      </c>
      <c r="BG471" s="171">
        <f>IF(N471="zákl. přenesená",J471,0)</f>
        <v>0</v>
      </c>
      <c r="BH471" s="171">
        <f>IF(N471="sníž. přenesená",J471,0)</f>
        <v>0</v>
      </c>
      <c r="BI471" s="171">
        <f>IF(N471="nulová",J471,0)</f>
        <v>0</v>
      </c>
      <c r="BJ471" s="25" t="s">
        <v>80</v>
      </c>
      <c r="BK471" s="171">
        <f>ROUND(I471*H471,2)</f>
        <v>0</v>
      </c>
      <c r="BL471" s="25" t="s">
        <v>156</v>
      </c>
      <c r="BM471" s="25" t="s">
        <v>1738</v>
      </c>
    </row>
    <row r="472" spans="2:65" s="1" customFormat="1" ht="16.5" customHeight="1">
      <c r="B472" s="160"/>
      <c r="C472" s="161" t="s">
        <v>583</v>
      </c>
      <c r="D472" s="161" t="s">
        <v>151</v>
      </c>
      <c r="E472" s="162" t="s">
        <v>677</v>
      </c>
      <c r="F472" s="163" t="s">
        <v>678</v>
      </c>
      <c r="G472" s="164" t="s">
        <v>154</v>
      </c>
      <c r="H472" s="165">
        <v>7</v>
      </c>
      <c r="I472" s="166"/>
      <c r="J472" s="166">
        <f>ROUND(I472*H472,2)</f>
        <v>0</v>
      </c>
      <c r="K472" s="163" t="s">
        <v>155</v>
      </c>
      <c r="L472" s="39"/>
      <c r="M472" s="167" t="s">
        <v>5</v>
      </c>
      <c r="N472" s="168" t="s">
        <v>44</v>
      </c>
      <c r="O472" s="169">
        <v>1.6639999999999999</v>
      </c>
      <c r="P472" s="169">
        <f>O472*H472</f>
        <v>11.648</v>
      </c>
      <c r="Q472" s="169">
        <v>1.1469999999999999E-2</v>
      </c>
      <c r="R472" s="169">
        <f>Q472*H472</f>
        <v>8.029E-2</v>
      </c>
      <c r="S472" s="169">
        <v>0</v>
      </c>
      <c r="T472" s="170">
        <f>S472*H472</f>
        <v>0</v>
      </c>
      <c r="AR472" s="25" t="s">
        <v>156</v>
      </c>
      <c r="AT472" s="25" t="s">
        <v>151</v>
      </c>
      <c r="AU472" s="25" t="s">
        <v>82</v>
      </c>
      <c r="AY472" s="25" t="s">
        <v>149</v>
      </c>
      <c r="BE472" s="171">
        <f>IF(N472="základní",J472,0)</f>
        <v>0</v>
      </c>
      <c r="BF472" s="171">
        <f>IF(N472="snížená",J472,0)</f>
        <v>0</v>
      </c>
      <c r="BG472" s="171">
        <f>IF(N472="zákl. přenesená",J472,0)</f>
        <v>0</v>
      </c>
      <c r="BH472" s="171">
        <f>IF(N472="sníž. přenesená",J472,0)</f>
        <v>0</v>
      </c>
      <c r="BI472" s="171">
        <f>IF(N472="nulová",J472,0)</f>
        <v>0</v>
      </c>
      <c r="BJ472" s="25" t="s">
        <v>80</v>
      </c>
      <c r="BK472" s="171">
        <f>ROUND(I472*H472,2)</f>
        <v>0</v>
      </c>
      <c r="BL472" s="25" t="s">
        <v>156</v>
      </c>
      <c r="BM472" s="25" t="s">
        <v>1739</v>
      </c>
    </row>
    <row r="473" spans="2:65" s="13" customFormat="1">
      <c r="B473" s="182"/>
      <c r="D473" s="173" t="s">
        <v>173</v>
      </c>
      <c r="E473" s="183" t="s">
        <v>5</v>
      </c>
      <c r="F473" s="184" t="s">
        <v>491</v>
      </c>
      <c r="H473" s="183" t="s">
        <v>5</v>
      </c>
      <c r="L473" s="182"/>
      <c r="M473" s="185"/>
      <c r="N473" s="186"/>
      <c r="O473" s="186"/>
      <c r="P473" s="186"/>
      <c r="Q473" s="186"/>
      <c r="R473" s="186"/>
      <c r="S473" s="186"/>
      <c r="T473" s="187"/>
      <c r="AT473" s="183" t="s">
        <v>173</v>
      </c>
      <c r="AU473" s="183" t="s">
        <v>82</v>
      </c>
      <c r="AV473" s="13" t="s">
        <v>80</v>
      </c>
      <c r="AW473" s="13" t="s">
        <v>36</v>
      </c>
      <c r="AX473" s="13" t="s">
        <v>73</v>
      </c>
      <c r="AY473" s="183" t="s">
        <v>149</v>
      </c>
    </row>
    <row r="474" spans="2:65" s="12" customFormat="1">
      <c r="B474" s="172"/>
      <c r="D474" s="173" t="s">
        <v>173</v>
      </c>
      <c r="E474" s="174" t="s">
        <v>5</v>
      </c>
      <c r="F474" s="175" t="s">
        <v>182</v>
      </c>
      <c r="H474" s="176">
        <v>7</v>
      </c>
      <c r="L474" s="172"/>
      <c r="M474" s="177"/>
      <c r="N474" s="178"/>
      <c r="O474" s="178"/>
      <c r="P474" s="178"/>
      <c r="Q474" s="178"/>
      <c r="R474" s="178"/>
      <c r="S474" s="178"/>
      <c r="T474" s="179"/>
      <c r="AT474" s="174" t="s">
        <v>173</v>
      </c>
      <c r="AU474" s="174" t="s">
        <v>82</v>
      </c>
      <c r="AV474" s="12" t="s">
        <v>82</v>
      </c>
      <c r="AW474" s="12" t="s">
        <v>36</v>
      </c>
      <c r="AX474" s="12" t="s">
        <v>80</v>
      </c>
      <c r="AY474" s="174" t="s">
        <v>149</v>
      </c>
    </row>
    <row r="475" spans="2:65" s="1" customFormat="1" ht="16.5" customHeight="1">
      <c r="B475" s="160"/>
      <c r="C475" s="202" t="s">
        <v>587</v>
      </c>
      <c r="D475" s="202" t="s">
        <v>415</v>
      </c>
      <c r="E475" s="203" t="s">
        <v>681</v>
      </c>
      <c r="F475" s="204" t="s">
        <v>682</v>
      </c>
      <c r="G475" s="205" t="s">
        <v>154</v>
      </c>
      <c r="H475" s="206">
        <v>7</v>
      </c>
      <c r="I475" s="207"/>
      <c r="J475" s="207">
        <f>ROUND(I475*H475,2)</f>
        <v>0</v>
      </c>
      <c r="K475" s="204" t="s">
        <v>155</v>
      </c>
      <c r="L475" s="208"/>
      <c r="M475" s="209" t="s">
        <v>5</v>
      </c>
      <c r="N475" s="210" t="s">
        <v>44</v>
      </c>
      <c r="O475" s="169">
        <v>0</v>
      </c>
      <c r="P475" s="169">
        <f>O475*H475</f>
        <v>0</v>
      </c>
      <c r="Q475" s="169">
        <v>0.58499999999999996</v>
      </c>
      <c r="R475" s="169">
        <f>Q475*H475</f>
        <v>4.0949999999999998</v>
      </c>
      <c r="S475" s="169">
        <v>0</v>
      </c>
      <c r="T475" s="170">
        <f>S475*H475</f>
        <v>0</v>
      </c>
      <c r="AR475" s="25" t="s">
        <v>195</v>
      </c>
      <c r="AT475" s="25" t="s">
        <v>415</v>
      </c>
      <c r="AU475" s="25" t="s">
        <v>82</v>
      </c>
      <c r="AY475" s="25" t="s">
        <v>149</v>
      </c>
      <c r="BE475" s="171">
        <f>IF(N475="základní",J475,0)</f>
        <v>0</v>
      </c>
      <c r="BF475" s="171">
        <f>IF(N475="snížená",J475,0)</f>
        <v>0</v>
      </c>
      <c r="BG475" s="171">
        <f>IF(N475="zákl. přenesená",J475,0)</f>
        <v>0</v>
      </c>
      <c r="BH475" s="171">
        <f>IF(N475="sníž. přenesená",J475,0)</f>
        <v>0</v>
      </c>
      <c r="BI475" s="171">
        <f>IF(N475="nulová",J475,0)</f>
        <v>0</v>
      </c>
      <c r="BJ475" s="25" t="s">
        <v>80</v>
      </c>
      <c r="BK475" s="171">
        <f>ROUND(I475*H475,2)</f>
        <v>0</v>
      </c>
      <c r="BL475" s="25" t="s">
        <v>156</v>
      </c>
      <c r="BM475" s="25" t="s">
        <v>1740</v>
      </c>
    </row>
    <row r="476" spans="2:65" s="1" customFormat="1" ht="16.5" customHeight="1">
      <c r="B476" s="160"/>
      <c r="C476" s="161" t="s">
        <v>591</v>
      </c>
      <c r="D476" s="161" t="s">
        <v>151</v>
      </c>
      <c r="E476" s="162" t="s">
        <v>685</v>
      </c>
      <c r="F476" s="163" t="s">
        <v>686</v>
      </c>
      <c r="G476" s="164" t="s">
        <v>154</v>
      </c>
      <c r="H476" s="165">
        <v>7</v>
      </c>
      <c r="I476" s="166"/>
      <c r="J476" s="166">
        <f>ROUND(I476*H476,2)</f>
        <v>0</v>
      </c>
      <c r="K476" s="163" t="s">
        <v>155</v>
      </c>
      <c r="L476" s="39"/>
      <c r="M476" s="167" t="s">
        <v>5</v>
      </c>
      <c r="N476" s="168" t="s">
        <v>44</v>
      </c>
      <c r="O476" s="169">
        <v>2.08</v>
      </c>
      <c r="P476" s="169">
        <f>O476*H476</f>
        <v>14.56</v>
      </c>
      <c r="Q476" s="169">
        <v>2.7529999999999999E-2</v>
      </c>
      <c r="R476" s="169">
        <f>Q476*H476</f>
        <v>0.19270999999999999</v>
      </c>
      <c r="S476" s="169">
        <v>0</v>
      </c>
      <c r="T476" s="170">
        <f>S476*H476</f>
        <v>0</v>
      </c>
      <c r="AR476" s="25" t="s">
        <v>156</v>
      </c>
      <c r="AT476" s="25" t="s">
        <v>151</v>
      </c>
      <c r="AU476" s="25" t="s">
        <v>82</v>
      </c>
      <c r="AY476" s="25" t="s">
        <v>149</v>
      </c>
      <c r="BE476" s="171">
        <f>IF(N476="základní",J476,0)</f>
        <v>0</v>
      </c>
      <c r="BF476" s="171">
        <f>IF(N476="snížená",J476,0)</f>
        <v>0</v>
      </c>
      <c r="BG476" s="171">
        <f>IF(N476="zákl. přenesená",J476,0)</f>
        <v>0</v>
      </c>
      <c r="BH476" s="171">
        <f>IF(N476="sníž. přenesená",J476,0)</f>
        <v>0</v>
      </c>
      <c r="BI476" s="171">
        <f>IF(N476="nulová",J476,0)</f>
        <v>0</v>
      </c>
      <c r="BJ476" s="25" t="s">
        <v>80</v>
      </c>
      <c r="BK476" s="171">
        <f>ROUND(I476*H476,2)</f>
        <v>0</v>
      </c>
      <c r="BL476" s="25" t="s">
        <v>156</v>
      </c>
      <c r="BM476" s="25" t="s">
        <v>1741</v>
      </c>
    </row>
    <row r="477" spans="2:65" s="13" customFormat="1">
      <c r="B477" s="182"/>
      <c r="D477" s="173" t="s">
        <v>173</v>
      </c>
      <c r="E477" s="183" t="s">
        <v>5</v>
      </c>
      <c r="F477" s="184" t="s">
        <v>491</v>
      </c>
      <c r="H477" s="183" t="s">
        <v>5</v>
      </c>
      <c r="L477" s="182"/>
      <c r="M477" s="185"/>
      <c r="N477" s="186"/>
      <c r="O477" s="186"/>
      <c r="P477" s="186"/>
      <c r="Q477" s="186"/>
      <c r="R477" s="186"/>
      <c r="S477" s="186"/>
      <c r="T477" s="187"/>
      <c r="AT477" s="183" t="s">
        <v>173</v>
      </c>
      <c r="AU477" s="183" t="s">
        <v>82</v>
      </c>
      <c r="AV477" s="13" t="s">
        <v>80</v>
      </c>
      <c r="AW477" s="13" t="s">
        <v>36</v>
      </c>
      <c r="AX477" s="13" t="s">
        <v>73</v>
      </c>
      <c r="AY477" s="183" t="s">
        <v>149</v>
      </c>
    </row>
    <row r="478" spans="2:65" s="12" customFormat="1">
      <c r="B478" s="172"/>
      <c r="D478" s="173" t="s">
        <v>173</v>
      </c>
      <c r="E478" s="174" t="s">
        <v>5</v>
      </c>
      <c r="F478" s="175" t="s">
        <v>182</v>
      </c>
      <c r="H478" s="176">
        <v>7</v>
      </c>
      <c r="L478" s="172"/>
      <c r="M478" s="177"/>
      <c r="N478" s="178"/>
      <c r="O478" s="178"/>
      <c r="P478" s="178"/>
      <c r="Q478" s="178"/>
      <c r="R478" s="178"/>
      <c r="S478" s="178"/>
      <c r="T478" s="179"/>
      <c r="AT478" s="174" t="s">
        <v>173</v>
      </c>
      <c r="AU478" s="174" t="s">
        <v>82</v>
      </c>
      <c r="AV478" s="12" t="s">
        <v>82</v>
      </c>
      <c r="AW478" s="12" t="s">
        <v>36</v>
      </c>
      <c r="AX478" s="12" t="s">
        <v>80</v>
      </c>
      <c r="AY478" s="174" t="s">
        <v>149</v>
      </c>
    </row>
    <row r="479" spans="2:65" s="1" customFormat="1" ht="16.5" customHeight="1">
      <c r="B479" s="160"/>
      <c r="C479" s="202" t="s">
        <v>595</v>
      </c>
      <c r="D479" s="202" t="s">
        <v>415</v>
      </c>
      <c r="E479" s="203" t="s">
        <v>690</v>
      </c>
      <c r="F479" s="204" t="s">
        <v>691</v>
      </c>
      <c r="G479" s="205" t="s">
        <v>154</v>
      </c>
      <c r="H479" s="206">
        <v>7</v>
      </c>
      <c r="I479" s="207"/>
      <c r="J479" s="207">
        <f>ROUND(I479*H479,2)</f>
        <v>0</v>
      </c>
      <c r="K479" s="204" t="s">
        <v>155</v>
      </c>
      <c r="L479" s="208"/>
      <c r="M479" s="209" t="s">
        <v>5</v>
      </c>
      <c r="N479" s="210" t="s">
        <v>44</v>
      </c>
      <c r="O479" s="169">
        <v>0</v>
      </c>
      <c r="P479" s="169">
        <f>O479*H479</f>
        <v>0</v>
      </c>
      <c r="Q479" s="169">
        <v>1.6</v>
      </c>
      <c r="R479" s="169">
        <f>Q479*H479</f>
        <v>11.200000000000001</v>
      </c>
      <c r="S479" s="169">
        <v>0</v>
      </c>
      <c r="T479" s="170">
        <f>S479*H479</f>
        <v>0</v>
      </c>
      <c r="AR479" s="25" t="s">
        <v>195</v>
      </c>
      <c r="AT479" s="25" t="s">
        <v>415</v>
      </c>
      <c r="AU479" s="25" t="s">
        <v>82</v>
      </c>
      <c r="AY479" s="25" t="s">
        <v>149</v>
      </c>
      <c r="BE479" s="171">
        <f>IF(N479="základní",J479,0)</f>
        <v>0</v>
      </c>
      <c r="BF479" s="171">
        <f>IF(N479="snížená",J479,0)</f>
        <v>0</v>
      </c>
      <c r="BG479" s="171">
        <f>IF(N479="zákl. přenesená",J479,0)</f>
        <v>0</v>
      </c>
      <c r="BH479" s="171">
        <f>IF(N479="sníž. přenesená",J479,0)</f>
        <v>0</v>
      </c>
      <c r="BI479" s="171">
        <f>IF(N479="nulová",J479,0)</f>
        <v>0</v>
      </c>
      <c r="BJ479" s="25" t="s">
        <v>80</v>
      </c>
      <c r="BK479" s="171">
        <f>ROUND(I479*H479,2)</f>
        <v>0</v>
      </c>
      <c r="BL479" s="25" t="s">
        <v>156</v>
      </c>
      <c r="BM479" s="25" t="s">
        <v>1742</v>
      </c>
    </row>
    <row r="480" spans="2:65" s="1" customFormat="1" ht="63.75" customHeight="1">
      <c r="B480" s="160"/>
      <c r="C480" s="202" t="s">
        <v>601</v>
      </c>
      <c r="D480" s="202" t="s">
        <v>415</v>
      </c>
      <c r="E480" s="203" t="s">
        <v>698</v>
      </c>
      <c r="F480" s="204" t="s">
        <v>699</v>
      </c>
      <c r="G480" s="205" t="s">
        <v>154</v>
      </c>
      <c r="H480" s="206">
        <v>22</v>
      </c>
      <c r="I480" s="207"/>
      <c r="J480" s="207">
        <f>ROUND(I480*H480,2)</f>
        <v>0</v>
      </c>
      <c r="K480" s="204" t="s">
        <v>5</v>
      </c>
      <c r="L480" s="208"/>
      <c r="M480" s="209" t="s">
        <v>5</v>
      </c>
      <c r="N480" s="210" t="s">
        <v>44</v>
      </c>
      <c r="O480" s="169">
        <v>0</v>
      </c>
      <c r="P480" s="169">
        <f>O480*H480</f>
        <v>0</v>
      </c>
      <c r="Q480" s="169">
        <v>2E-3</v>
      </c>
      <c r="R480" s="169">
        <f>Q480*H480</f>
        <v>4.3999999999999997E-2</v>
      </c>
      <c r="S480" s="169">
        <v>0</v>
      </c>
      <c r="T480" s="170">
        <f>S480*H480</f>
        <v>0</v>
      </c>
      <c r="AR480" s="25" t="s">
        <v>195</v>
      </c>
      <c r="AT480" s="25" t="s">
        <v>415</v>
      </c>
      <c r="AU480" s="25" t="s">
        <v>82</v>
      </c>
      <c r="AY480" s="25" t="s">
        <v>149</v>
      </c>
      <c r="BE480" s="171">
        <f>IF(N480="základní",J480,0)</f>
        <v>0</v>
      </c>
      <c r="BF480" s="171">
        <f>IF(N480="snížená",J480,0)</f>
        <v>0</v>
      </c>
      <c r="BG480" s="171">
        <f>IF(N480="zákl. přenesená",J480,0)</f>
        <v>0</v>
      </c>
      <c r="BH480" s="171">
        <f>IF(N480="sníž. přenesená",J480,0)</f>
        <v>0</v>
      </c>
      <c r="BI480" s="171">
        <f>IF(N480="nulová",J480,0)</f>
        <v>0</v>
      </c>
      <c r="BJ480" s="25" t="s">
        <v>80</v>
      </c>
      <c r="BK480" s="171">
        <f>ROUND(I480*H480,2)</f>
        <v>0</v>
      </c>
      <c r="BL480" s="25" t="s">
        <v>156</v>
      </c>
      <c r="BM480" s="25" t="s">
        <v>1743</v>
      </c>
    </row>
    <row r="481" spans="2:65" s="1" customFormat="1" ht="25.5" customHeight="1">
      <c r="B481" s="160"/>
      <c r="C481" s="161" t="s">
        <v>605</v>
      </c>
      <c r="D481" s="161" t="s">
        <v>151</v>
      </c>
      <c r="E481" s="162" t="s">
        <v>702</v>
      </c>
      <c r="F481" s="163" t="s">
        <v>703</v>
      </c>
      <c r="G481" s="164" t="s">
        <v>154</v>
      </c>
      <c r="H481" s="165">
        <v>2</v>
      </c>
      <c r="I481" s="166"/>
      <c r="J481" s="166">
        <f>ROUND(I481*H481,2)</f>
        <v>0</v>
      </c>
      <c r="K481" s="163" t="s">
        <v>155</v>
      </c>
      <c r="L481" s="39"/>
      <c r="M481" s="167" t="s">
        <v>5</v>
      </c>
      <c r="N481" s="168" t="s">
        <v>44</v>
      </c>
      <c r="O481" s="169">
        <v>1.3140000000000001</v>
      </c>
      <c r="P481" s="169">
        <f>O481*H481</f>
        <v>2.6280000000000001</v>
      </c>
      <c r="Q481" s="169">
        <v>0.21734000000000001</v>
      </c>
      <c r="R481" s="169">
        <f>Q481*H481</f>
        <v>0.43468000000000001</v>
      </c>
      <c r="S481" s="169">
        <v>0</v>
      </c>
      <c r="T481" s="170">
        <f>S481*H481</f>
        <v>0</v>
      </c>
      <c r="AR481" s="25" t="s">
        <v>156</v>
      </c>
      <c r="AT481" s="25" t="s">
        <v>151</v>
      </c>
      <c r="AU481" s="25" t="s">
        <v>82</v>
      </c>
      <c r="AY481" s="25" t="s">
        <v>149</v>
      </c>
      <c r="BE481" s="171">
        <f>IF(N481="základní",J481,0)</f>
        <v>0</v>
      </c>
      <c r="BF481" s="171">
        <f>IF(N481="snížená",J481,0)</f>
        <v>0</v>
      </c>
      <c r="BG481" s="171">
        <f>IF(N481="zákl. přenesená",J481,0)</f>
        <v>0</v>
      </c>
      <c r="BH481" s="171">
        <f>IF(N481="sníž. přenesená",J481,0)</f>
        <v>0</v>
      </c>
      <c r="BI481" s="171">
        <f>IF(N481="nulová",J481,0)</f>
        <v>0</v>
      </c>
      <c r="BJ481" s="25" t="s">
        <v>80</v>
      </c>
      <c r="BK481" s="171">
        <f>ROUND(I481*H481,2)</f>
        <v>0</v>
      </c>
      <c r="BL481" s="25" t="s">
        <v>156</v>
      </c>
      <c r="BM481" s="25" t="s">
        <v>1744</v>
      </c>
    </row>
    <row r="482" spans="2:65" s="13" customFormat="1">
      <c r="B482" s="182"/>
      <c r="D482" s="173" t="s">
        <v>173</v>
      </c>
      <c r="E482" s="183" t="s">
        <v>5</v>
      </c>
      <c r="F482" s="184" t="s">
        <v>491</v>
      </c>
      <c r="H482" s="183" t="s">
        <v>5</v>
      </c>
      <c r="L482" s="182"/>
      <c r="M482" s="185"/>
      <c r="N482" s="186"/>
      <c r="O482" s="186"/>
      <c r="P482" s="186"/>
      <c r="Q482" s="186"/>
      <c r="R482" s="186"/>
      <c r="S482" s="186"/>
      <c r="T482" s="187"/>
      <c r="AT482" s="183" t="s">
        <v>173</v>
      </c>
      <c r="AU482" s="183" t="s">
        <v>82</v>
      </c>
      <c r="AV482" s="13" t="s">
        <v>80</v>
      </c>
      <c r="AW482" s="13" t="s">
        <v>36</v>
      </c>
      <c r="AX482" s="13" t="s">
        <v>73</v>
      </c>
      <c r="AY482" s="183" t="s">
        <v>149</v>
      </c>
    </row>
    <row r="483" spans="2:65" s="12" customFormat="1">
      <c r="B483" s="172"/>
      <c r="D483" s="173" t="s">
        <v>173</v>
      </c>
      <c r="E483" s="174" t="s">
        <v>5</v>
      </c>
      <c r="F483" s="175" t="s">
        <v>82</v>
      </c>
      <c r="H483" s="176">
        <v>2</v>
      </c>
      <c r="L483" s="172"/>
      <c r="M483" s="177"/>
      <c r="N483" s="178"/>
      <c r="O483" s="178"/>
      <c r="P483" s="178"/>
      <c r="Q483" s="178"/>
      <c r="R483" s="178"/>
      <c r="S483" s="178"/>
      <c r="T483" s="179"/>
      <c r="AT483" s="174" t="s">
        <v>173</v>
      </c>
      <c r="AU483" s="174" t="s">
        <v>82</v>
      </c>
      <c r="AV483" s="12" t="s">
        <v>82</v>
      </c>
      <c r="AW483" s="12" t="s">
        <v>36</v>
      </c>
      <c r="AX483" s="12" t="s">
        <v>80</v>
      </c>
      <c r="AY483" s="174" t="s">
        <v>149</v>
      </c>
    </row>
    <row r="484" spans="2:65" s="1" customFormat="1" ht="16.5" customHeight="1">
      <c r="B484" s="160"/>
      <c r="C484" s="202" t="s">
        <v>609</v>
      </c>
      <c r="D484" s="202" t="s">
        <v>415</v>
      </c>
      <c r="E484" s="203" t="s">
        <v>711</v>
      </c>
      <c r="F484" s="204" t="s">
        <v>712</v>
      </c>
      <c r="G484" s="205" t="s">
        <v>154</v>
      </c>
      <c r="H484" s="206">
        <v>2</v>
      </c>
      <c r="I484" s="207"/>
      <c r="J484" s="207">
        <f>ROUND(I484*H484,2)</f>
        <v>0</v>
      </c>
      <c r="K484" s="204" t="s">
        <v>5</v>
      </c>
      <c r="L484" s="208"/>
      <c r="M484" s="209" t="s">
        <v>5</v>
      </c>
      <c r="N484" s="210" t="s">
        <v>44</v>
      </c>
      <c r="O484" s="169">
        <v>0</v>
      </c>
      <c r="P484" s="169">
        <f>O484*H484</f>
        <v>0</v>
      </c>
      <c r="Q484" s="169">
        <v>7.9000000000000001E-2</v>
      </c>
      <c r="R484" s="169">
        <f>Q484*H484</f>
        <v>0.158</v>
      </c>
      <c r="S484" s="169">
        <v>0</v>
      </c>
      <c r="T484" s="170">
        <f>S484*H484</f>
        <v>0</v>
      </c>
      <c r="AR484" s="25" t="s">
        <v>195</v>
      </c>
      <c r="AT484" s="25" t="s">
        <v>415</v>
      </c>
      <c r="AU484" s="25" t="s">
        <v>82</v>
      </c>
      <c r="AY484" s="25" t="s">
        <v>149</v>
      </c>
      <c r="BE484" s="171">
        <f>IF(N484="základní",J484,0)</f>
        <v>0</v>
      </c>
      <c r="BF484" s="171">
        <f>IF(N484="snížená",J484,0)</f>
        <v>0</v>
      </c>
      <c r="BG484" s="171">
        <f>IF(N484="zákl. přenesená",J484,0)</f>
        <v>0</v>
      </c>
      <c r="BH484" s="171">
        <f>IF(N484="sníž. přenesená",J484,0)</f>
        <v>0</v>
      </c>
      <c r="BI484" s="171">
        <f>IF(N484="nulová",J484,0)</f>
        <v>0</v>
      </c>
      <c r="BJ484" s="25" t="s">
        <v>80</v>
      </c>
      <c r="BK484" s="171">
        <f>ROUND(I484*H484,2)</f>
        <v>0</v>
      </c>
      <c r="BL484" s="25" t="s">
        <v>156</v>
      </c>
      <c r="BM484" s="25" t="s">
        <v>1745</v>
      </c>
    </row>
    <row r="485" spans="2:65" s="1" customFormat="1" ht="25.5" customHeight="1">
      <c r="B485" s="160"/>
      <c r="C485" s="161" t="s">
        <v>613</v>
      </c>
      <c r="D485" s="161" t="s">
        <v>151</v>
      </c>
      <c r="E485" s="162" t="s">
        <v>996</v>
      </c>
      <c r="F485" s="163" t="s">
        <v>997</v>
      </c>
      <c r="G485" s="164" t="s">
        <v>154</v>
      </c>
      <c r="H485" s="165">
        <v>5</v>
      </c>
      <c r="I485" s="166"/>
      <c r="J485" s="166">
        <f>ROUND(I485*H485,2)</f>
        <v>0</v>
      </c>
      <c r="K485" s="163" t="s">
        <v>5</v>
      </c>
      <c r="L485" s="39"/>
      <c r="M485" s="167" t="s">
        <v>5</v>
      </c>
      <c r="N485" s="168" t="s">
        <v>44</v>
      </c>
      <c r="O485" s="169">
        <v>2</v>
      </c>
      <c r="P485" s="169">
        <f>O485*H485</f>
        <v>10</v>
      </c>
      <c r="Q485" s="169">
        <v>7.0200000000000002E-3</v>
      </c>
      <c r="R485" s="169">
        <f>Q485*H485</f>
        <v>3.5099999999999999E-2</v>
      </c>
      <c r="S485" s="169">
        <v>0</v>
      </c>
      <c r="T485" s="170">
        <f>S485*H485</f>
        <v>0</v>
      </c>
      <c r="AR485" s="25" t="s">
        <v>156</v>
      </c>
      <c r="AT485" s="25" t="s">
        <v>151</v>
      </c>
      <c r="AU485" s="25" t="s">
        <v>82</v>
      </c>
      <c r="AY485" s="25" t="s">
        <v>149</v>
      </c>
      <c r="BE485" s="171">
        <f>IF(N485="základní",J485,0)</f>
        <v>0</v>
      </c>
      <c r="BF485" s="171">
        <f>IF(N485="snížená",J485,0)</f>
        <v>0</v>
      </c>
      <c r="BG485" s="171">
        <f>IF(N485="zákl. přenesená",J485,0)</f>
        <v>0</v>
      </c>
      <c r="BH485" s="171">
        <f>IF(N485="sníž. přenesená",J485,0)</f>
        <v>0</v>
      </c>
      <c r="BI485" s="171">
        <f>IF(N485="nulová",J485,0)</f>
        <v>0</v>
      </c>
      <c r="BJ485" s="25" t="s">
        <v>80</v>
      </c>
      <c r="BK485" s="171">
        <f>ROUND(I485*H485,2)</f>
        <v>0</v>
      </c>
      <c r="BL485" s="25" t="s">
        <v>156</v>
      </c>
      <c r="BM485" s="25" t="s">
        <v>1746</v>
      </c>
    </row>
    <row r="486" spans="2:65" s="13" customFormat="1">
      <c r="B486" s="182"/>
      <c r="D486" s="173" t="s">
        <v>173</v>
      </c>
      <c r="E486" s="183" t="s">
        <v>5</v>
      </c>
      <c r="F486" s="184" t="s">
        <v>491</v>
      </c>
      <c r="H486" s="183" t="s">
        <v>5</v>
      </c>
      <c r="L486" s="182"/>
      <c r="M486" s="185"/>
      <c r="N486" s="186"/>
      <c r="O486" s="186"/>
      <c r="P486" s="186"/>
      <c r="Q486" s="186"/>
      <c r="R486" s="186"/>
      <c r="S486" s="186"/>
      <c r="T486" s="187"/>
      <c r="AT486" s="183" t="s">
        <v>173</v>
      </c>
      <c r="AU486" s="183" t="s">
        <v>82</v>
      </c>
      <c r="AV486" s="13" t="s">
        <v>80</v>
      </c>
      <c r="AW486" s="13" t="s">
        <v>36</v>
      </c>
      <c r="AX486" s="13" t="s">
        <v>73</v>
      </c>
      <c r="AY486" s="183" t="s">
        <v>149</v>
      </c>
    </row>
    <row r="487" spans="2:65" s="12" customFormat="1">
      <c r="B487" s="172"/>
      <c r="D487" s="173" t="s">
        <v>173</v>
      </c>
      <c r="E487" s="174" t="s">
        <v>5</v>
      </c>
      <c r="F487" s="175" t="s">
        <v>1747</v>
      </c>
      <c r="H487" s="176">
        <v>5</v>
      </c>
      <c r="L487" s="172"/>
      <c r="M487" s="177"/>
      <c r="N487" s="178"/>
      <c r="O487" s="178"/>
      <c r="P487" s="178"/>
      <c r="Q487" s="178"/>
      <c r="R487" s="178"/>
      <c r="S487" s="178"/>
      <c r="T487" s="179"/>
      <c r="AT487" s="174" t="s">
        <v>173</v>
      </c>
      <c r="AU487" s="174" t="s">
        <v>82</v>
      </c>
      <c r="AV487" s="12" t="s">
        <v>82</v>
      </c>
      <c r="AW487" s="12" t="s">
        <v>36</v>
      </c>
      <c r="AX487" s="12" t="s">
        <v>80</v>
      </c>
      <c r="AY487" s="174" t="s">
        <v>149</v>
      </c>
    </row>
    <row r="488" spans="2:65" s="1" customFormat="1" ht="16.5" customHeight="1">
      <c r="B488" s="160"/>
      <c r="C488" s="202" t="s">
        <v>617</v>
      </c>
      <c r="D488" s="202" t="s">
        <v>415</v>
      </c>
      <c r="E488" s="203" t="s">
        <v>999</v>
      </c>
      <c r="F488" s="204" t="s">
        <v>1000</v>
      </c>
      <c r="G488" s="205" t="s">
        <v>154</v>
      </c>
      <c r="H488" s="206">
        <v>3</v>
      </c>
      <c r="I488" s="207"/>
      <c r="J488" s="207">
        <f>ROUND(I488*H488,2)</f>
        <v>0</v>
      </c>
      <c r="K488" s="204" t="s">
        <v>5</v>
      </c>
      <c r="L488" s="208"/>
      <c r="M488" s="209" t="s">
        <v>5</v>
      </c>
      <c r="N488" s="210" t="s">
        <v>44</v>
      </c>
      <c r="O488" s="169">
        <v>0</v>
      </c>
      <c r="P488" s="169">
        <f>O488*H488</f>
        <v>0</v>
      </c>
      <c r="Q488" s="169">
        <v>7.9000000000000001E-2</v>
      </c>
      <c r="R488" s="169">
        <f>Q488*H488</f>
        <v>0.23699999999999999</v>
      </c>
      <c r="S488" s="169">
        <v>0</v>
      </c>
      <c r="T488" s="170">
        <f>S488*H488</f>
        <v>0</v>
      </c>
      <c r="AR488" s="25" t="s">
        <v>195</v>
      </c>
      <c r="AT488" s="25" t="s">
        <v>415</v>
      </c>
      <c r="AU488" s="25" t="s">
        <v>82</v>
      </c>
      <c r="AY488" s="25" t="s">
        <v>149</v>
      </c>
      <c r="BE488" s="171">
        <f>IF(N488="základní",J488,0)</f>
        <v>0</v>
      </c>
      <c r="BF488" s="171">
        <f>IF(N488="snížená",J488,0)</f>
        <v>0</v>
      </c>
      <c r="BG488" s="171">
        <f>IF(N488="zákl. přenesená",J488,0)</f>
        <v>0</v>
      </c>
      <c r="BH488" s="171">
        <f>IF(N488="sníž. přenesená",J488,0)</f>
        <v>0</v>
      </c>
      <c r="BI488" s="171">
        <f>IF(N488="nulová",J488,0)</f>
        <v>0</v>
      </c>
      <c r="BJ488" s="25" t="s">
        <v>80</v>
      </c>
      <c r="BK488" s="171">
        <f>ROUND(I488*H488,2)</f>
        <v>0</v>
      </c>
      <c r="BL488" s="25" t="s">
        <v>156</v>
      </c>
      <c r="BM488" s="25" t="s">
        <v>1748</v>
      </c>
    </row>
    <row r="489" spans="2:65" s="1" customFormat="1" ht="16.5" customHeight="1">
      <c r="B489" s="160"/>
      <c r="C489" s="202" t="s">
        <v>621</v>
      </c>
      <c r="D489" s="202" t="s">
        <v>415</v>
      </c>
      <c r="E489" s="203" t="s">
        <v>1749</v>
      </c>
      <c r="F489" s="204" t="s">
        <v>1750</v>
      </c>
      <c r="G489" s="205" t="s">
        <v>154</v>
      </c>
      <c r="H489" s="206">
        <v>2</v>
      </c>
      <c r="I489" s="207"/>
      <c r="J489" s="207">
        <f>ROUND(I489*H489,2)</f>
        <v>0</v>
      </c>
      <c r="K489" s="204" t="s">
        <v>5</v>
      </c>
      <c r="L489" s="208"/>
      <c r="M489" s="209" t="s">
        <v>5</v>
      </c>
      <c r="N489" s="210" t="s">
        <v>44</v>
      </c>
      <c r="O489" s="169">
        <v>0</v>
      </c>
      <c r="P489" s="169">
        <f>O489*H489</f>
        <v>0</v>
      </c>
      <c r="Q489" s="169">
        <v>8.1000000000000003E-2</v>
      </c>
      <c r="R489" s="169">
        <f>Q489*H489</f>
        <v>0.16200000000000001</v>
      </c>
      <c r="S489" s="169">
        <v>0</v>
      </c>
      <c r="T489" s="170">
        <f>S489*H489</f>
        <v>0</v>
      </c>
      <c r="AR489" s="25" t="s">
        <v>195</v>
      </c>
      <c r="AT489" s="25" t="s">
        <v>415</v>
      </c>
      <c r="AU489" s="25" t="s">
        <v>82</v>
      </c>
      <c r="AY489" s="25" t="s">
        <v>149</v>
      </c>
      <c r="BE489" s="171">
        <f>IF(N489="základní",J489,0)</f>
        <v>0</v>
      </c>
      <c r="BF489" s="171">
        <f>IF(N489="snížená",J489,0)</f>
        <v>0</v>
      </c>
      <c r="BG489" s="171">
        <f>IF(N489="zákl. přenesená",J489,0)</f>
        <v>0</v>
      </c>
      <c r="BH489" s="171">
        <f>IF(N489="sníž. přenesená",J489,0)</f>
        <v>0</v>
      </c>
      <c r="BI489" s="171">
        <f>IF(N489="nulová",J489,0)</f>
        <v>0</v>
      </c>
      <c r="BJ489" s="25" t="s">
        <v>80</v>
      </c>
      <c r="BK489" s="171">
        <f>ROUND(I489*H489,2)</f>
        <v>0</v>
      </c>
      <c r="BL489" s="25" t="s">
        <v>156</v>
      </c>
      <c r="BM489" s="25" t="s">
        <v>1751</v>
      </c>
    </row>
    <row r="490" spans="2:65" s="1" customFormat="1" ht="16.5" customHeight="1">
      <c r="B490" s="160"/>
      <c r="C490" s="202" t="s">
        <v>625</v>
      </c>
      <c r="D490" s="202" t="s">
        <v>415</v>
      </c>
      <c r="E490" s="203" t="s">
        <v>1002</v>
      </c>
      <c r="F490" s="204" t="s">
        <v>1003</v>
      </c>
      <c r="G490" s="205" t="s">
        <v>154</v>
      </c>
      <c r="H490" s="206">
        <v>5</v>
      </c>
      <c r="I490" s="207"/>
      <c r="J490" s="207">
        <f>ROUND(I490*H490,2)</f>
        <v>0</v>
      </c>
      <c r="K490" s="204" t="s">
        <v>5</v>
      </c>
      <c r="L490" s="208"/>
      <c r="M490" s="209" t="s">
        <v>5</v>
      </c>
      <c r="N490" s="210" t="s">
        <v>44</v>
      </c>
      <c r="O490" s="169">
        <v>0</v>
      </c>
      <c r="P490" s="169">
        <f>O490*H490</f>
        <v>0</v>
      </c>
      <c r="Q490" s="169">
        <v>0.01</v>
      </c>
      <c r="R490" s="169">
        <f>Q490*H490</f>
        <v>0.05</v>
      </c>
      <c r="S490" s="169">
        <v>0</v>
      </c>
      <c r="T490" s="170">
        <f>S490*H490</f>
        <v>0</v>
      </c>
      <c r="AR490" s="25" t="s">
        <v>195</v>
      </c>
      <c r="AT490" s="25" t="s">
        <v>415</v>
      </c>
      <c r="AU490" s="25" t="s">
        <v>82</v>
      </c>
      <c r="AY490" s="25" t="s">
        <v>149</v>
      </c>
      <c r="BE490" s="171">
        <f>IF(N490="základní",J490,0)</f>
        <v>0</v>
      </c>
      <c r="BF490" s="171">
        <f>IF(N490="snížená",J490,0)</f>
        <v>0</v>
      </c>
      <c r="BG490" s="171">
        <f>IF(N490="zákl. přenesená",J490,0)</f>
        <v>0</v>
      </c>
      <c r="BH490" s="171">
        <f>IF(N490="sníž. přenesená",J490,0)</f>
        <v>0</v>
      </c>
      <c r="BI490" s="171">
        <f>IF(N490="nulová",J490,0)</f>
        <v>0</v>
      </c>
      <c r="BJ490" s="25" t="s">
        <v>80</v>
      </c>
      <c r="BK490" s="171">
        <f>ROUND(I490*H490,2)</f>
        <v>0</v>
      </c>
      <c r="BL490" s="25" t="s">
        <v>156</v>
      </c>
      <c r="BM490" s="25" t="s">
        <v>1752</v>
      </c>
    </row>
    <row r="491" spans="2:65" s="11" customFormat="1" ht="29.85" customHeight="1">
      <c r="B491" s="148"/>
      <c r="D491" s="149" t="s">
        <v>72</v>
      </c>
      <c r="E491" s="158" t="s">
        <v>203</v>
      </c>
      <c r="F491" s="158" t="s">
        <v>714</v>
      </c>
      <c r="J491" s="159">
        <f>BK491</f>
        <v>0</v>
      </c>
      <c r="L491" s="148"/>
      <c r="M491" s="152"/>
      <c r="N491" s="153"/>
      <c r="O491" s="153"/>
      <c r="P491" s="154">
        <f>SUM(P492:P524)</f>
        <v>119.33600000000001</v>
      </c>
      <c r="Q491" s="153"/>
      <c r="R491" s="154">
        <f>SUM(R492:R524)</f>
        <v>2.6629399999999999</v>
      </c>
      <c r="S491" s="153"/>
      <c r="T491" s="155">
        <f>SUM(T492:T524)</f>
        <v>0</v>
      </c>
      <c r="AR491" s="149" t="s">
        <v>80</v>
      </c>
      <c r="AT491" s="156" t="s">
        <v>72</v>
      </c>
      <c r="AU491" s="156" t="s">
        <v>80</v>
      </c>
      <c r="AY491" s="149" t="s">
        <v>149</v>
      </c>
      <c r="BK491" s="157">
        <f>SUM(BK492:BK524)</f>
        <v>0</v>
      </c>
    </row>
    <row r="492" spans="2:65" s="1" customFormat="1" ht="38.25" customHeight="1">
      <c r="B492" s="160"/>
      <c r="C492" s="161" t="s">
        <v>629</v>
      </c>
      <c r="D492" s="161" t="s">
        <v>151</v>
      </c>
      <c r="E492" s="162" t="s">
        <v>716</v>
      </c>
      <c r="F492" s="163" t="s">
        <v>717</v>
      </c>
      <c r="G492" s="164" t="s">
        <v>219</v>
      </c>
      <c r="H492" s="165">
        <v>20</v>
      </c>
      <c r="I492" s="166"/>
      <c r="J492" s="166">
        <f>ROUND(I492*H492,2)</f>
        <v>0</v>
      </c>
      <c r="K492" s="163" t="s">
        <v>5</v>
      </c>
      <c r="L492" s="39"/>
      <c r="M492" s="167" t="s">
        <v>5</v>
      </c>
      <c r="N492" s="168" t="s">
        <v>44</v>
      </c>
      <c r="O492" s="169">
        <v>0.216</v>
      </c>
      <c r="P492" s="169">
        <f>O492*H492</f>
        <v>4.32</v>
      </c>
      <c r="Q492" s="169">
        <v>0.1295</v>
      </c>
      <c r="R492" s="169">
        <f>Q492*H492</f>
        <v>2.59</v>
      </c>
      <c r="S492" s="169">
        <v>0</v>
      </c>
      <c r="T492" s="170">
        <f>S492*H492</f>
        <v>0</v>
      </c>
      <c r="AR492" s="25" t="s">
        <v>156</v>
      </c>
      <c r="AT492" s="25" t="s">
        <v>151</v>
      </c>
      <c r="AU492" s="25" t="s">
        <v>82</v>
      </c>
      <c r="AY492" s="25" t="s">
        <v>149</v>
      </c>
      <c r="BE492" s="171">
        <f>IF(N492="základní",J492,0)</f>
        <v>0</v>
      </c>
      <c r="BF492" s="171">
        <f>IF(N492="snížená",J492,0)</f>
        <v>0</v>
      </c>
      <c r="BG492" s="171">
        <f>IF(N492="zákl. přenesená",J492,0)</f>
        <v>0</v>
      </c>
      <c r="BH492" s="171">
        <f>IF(N492="sníž. přenesená",J492,0)</f>
        <v>0</v>
      </c>
      <c r="BI492" s="171">
        <f>IF(N492="nulová",J492,0)</f>
        <v>0</v>
      </c>
      <c r="BJ492" s="25" t="s">
        <v>80</v>
      </c>
      <c r="BK492" s="171">
        <f>ROUND(I492*H492,2)</f>
        <v>0</v>
      </c>
      <c r="BL492" s="25" t="s">
        <v>156</v>
      </c>
      <c r="BM492" s="25" t="s">
        <v>1753</v>
      </c>
    </row>
    <row r="493" spans="2:65" s="13" customFormat="1">
      <c r="B493" s="182"/>
      <c r="D493" s="173" t="s">
        <v>173</v>
      </c>
      <c r="E493" s="183" t="s">
        <v>5</v>
      </c>
      <c r="F493" s="184" t="s">
        <v>719</v>
      </c>
      <c r="H493" s="183" t="s">
        <v>5</v>
      </c>
      <c r="L493" s="182"/>
      <c r="M493" s="185"/>
      <c r="N493" s="186"/>
      <c r="O493" s="186"/>
      <c r="P493" s="186"/>
      <c r="Q493" s="186"/>
      <c r="R493" s="186"/>
      <c r="S493" s="186"/>
      <c r="T493" s="187"/>
      <c r="AT493" s="183" t="s">
        <v>173</v>
      </c>
      <c r="AU493" s="183" t="s">
        <v>82</v>
      </c>
      <c r="AV493" s="13" t="s">
        <v>80</v>
      </c>
      <c r="AW493" s="13" t="s">
        <v>36</v>
      </c>
      <c r="AX493" s="13" t="s">
        <v>73</v>
      </c>
      <c r="AY493" s="183" t="s">
        <v>149</v>
      </c>
    </row>
    <row r="494" spans="2:65" s="12" customFormat="1">
      <c r="B494" s="172"/>
      <c r="D494" s="173" t="s">
        <v>173</v>
      </c>
      <c r="E494" s="174" t="s">
        <v>5</v>
      </c>
      <c r="F494" s="175" t="s">
        <v>1754</v>
      </c>
      <c r="H494" s="176">
        <v>20</v>
      </c>
      <c r="L494" s="172"/>
      <c r="M494" s="177"/>
      <c r="N494" s="178"/>
      <c r="O494" s="178"/>
      <c r="P494" s="178"/>
      <c r="Q494" s="178"/>
      <c r="R494" s="178"/>
      <c r="S494" s="178"/>
      <c r="T494" s="179"/>
      <c r="AT494" s="174" t="s">
        <v>173</v>
      </c>
      <c r="AU494" s="174" t="s">
        <v>82</v>
      </c>
      <c r="AV494" s="12" t="s">
        <v>82</v>
      </c>
      <c r="AW494" s="12" t="s">
        <v>36</v>
      </c>
      <c r="AX494" s="12" t="s">
        <v>80</v>
      </c>
      <c r="AY494" s="174" t="s">
        <v>149</v>
      </c>
    </row>
    <row r="495" spans="2:65" s="1" customFormat="1" ht="25.5" customHeight="1">
      <c r="B495" s="160"/>
      <c r="C495" s="161" t="s">
        <v>633</v>
      </c>
      <c r="D495" s="161" t="s">
        <v>151</v>
      </c>
      <c r="E495" s="162" t="s">
        <v>722</v>
      </c>
      <c r="F495" s="163" t="s">
        <v>723</v>
      </c>
      <c r="G495" s="164" t="s">
        <v>219</v>
      </c>
      <c r="H495" s="165">
        <v>208.4</v>
      </c>
      <c r="I495" s="166"/>
      <c r="J495" s="166">
        <f>ROUND(I495*H495,2)</f>
        <v>0</v>
      </c>
      <c r="K495" s="163" t="s">
        <v>155</v>
      </c>
      <c r="L495" s="39"/>
      <c r="M495" s="167" t="s">
        <v>5</v>
      </c>
      <c r="N495" s="168" t="s">
        <v>44</v>
      </c>
      <c r="O495" s="169">
        <v>0.24</v>
      </c>
      <c r="P495" s="169">
        <f>O495*H495</f>
        <v>50.015999999999998</v>
      </c>
      <c r="Q495" s="169">
        <v>1.0000000000000001E-5</v>
      </c>
      <c r="R495" s="169">
        <f>Q495*H495</f>
        <v>2.0840000000000003E-3</v>
      </c>
      <c r="S495" s="169">
        <v>0</v>
      </c>
      <c r="T495" s="170">
        <f>S495*H495</f>
        <v>0</v>
      </c>
      <c r="AR495" s="25" t="s">
        <v>156</v>
      </c>
      <c r="AT495" s="25" t="s">
        <v>151</v>
      </c>
      <c r="AU495" s="25" t="s">
        <v>82</v>
      </c>
      <c r="AY495" s="25" t="s">
        <v>149</v>
      </c>
      <c r="BE495" s="171">
        <f>IF(N495="základní",J495,0)</f>
        <v>0</v>
      </c>
      <c r="BF495" s="171">
        <f>IF(N495="snížená",J495,0)</f>
        <v>0</v>
      </c>
      <c r="BG495" s="171">
        <f>IF(N495="zákl. přenesená",J495,0)</f>
        <v>0</v>
      </c>
      <c r="BH495" s="171">
        <f>IF(N495="sníž. přenesená",J495,0)</f>
        <v>0</v>
      </c>
      <c r="BI495" s="171">
        <f>IF(N495="nulová",J495,0)</f>
        <v>0</v>
      </c>
      <c r="BJ495" s="25" t="s">
        <v>80</v>
      </c>
      <c r="BK495" s="171">
        <f>ROUND(I495*H495,2)</f>
        <v>0</v>
      </c>
      <c r="BL495" s="25" t="s">
        <v>156</v>
      </c>
      <c r="BM495" s="25" t="s">
        <v>1755</v>
      </c>
    </row>
    <row r="496" spans="2:65" s="13" customFormat="1">
      <c r="B496" s="182"/>
      <c r="D496" s="173" t="s">
        <v>173</v>
      </c>
      <c r="E496" s="183" t="s">
        <v>5</v>
      </c>
      <c r="F496" s="184" t="s">
        <v>187</v>
      </c>
      <c r="H496" s="183" t="s">
        <v>5</v>
      </c>
      <c r="L496" s="182"/>
      <c r="M496" s="185"/>
      <c r="N496" s="186"/>
      <c r="O496" s="186"/>
      <c r="P496" s="186"/>
      <c r="Q496" s="186"/>
      <c r="R496" s="186"/>
      <c r="S496" s="186"/>
      <c r="T496" s="187"/>
      <c r="AT496" s="183" t="s">
        <v>173</v>
      </c>
      <c r="AU496" s="183" t="s">
        <v>82</v>
      </c>
      <c r="AV496" s="13" t="s">
        <v>80</v>
      </c>
      <c r="AW496" s="13" t="s">
        <v>36</v>
      </c>
      <c r="AX496" s="13" t="s">
        <v>73</v>
      </c>
      <c r="AY496" s="183" t="s">
        <v>149</v>
      </c>
    </row>
    <row r="497" spans="2:65" s="13" customFormat="1">
      <c r="B497" s="182"/>
      <c r="D497" s="173" t="s">
        <v>173</v>
      </c>
      <c r="E497" s="183" t="s">
        <v>5</v>
      </c>
      <c r="F497" s="184" t="s">
        <v>188</v>
      </c>
      <c r="H497" s="183" t="s">
        <v>5</v>
      </c>
      <c r="L497" s="182"/>
      <c r="M497" s="185"/>
      <c r="N497" s="186"/>
      <c r="O497" s="186"/>
      <c r="P497" s="186"/>
      <c r="Q497" s="186"/>
      <c r="R497" s="186"/>
      <c r="S497" s="186"/>
      <c r="T497" s="187"/>
      <c r="AT497" s="183" t="s">
        <v>173</v>
      </c>
      <c r="AU497" s="183" t="s">
        <v>82</v>
      </c>
      <c r="AV497" s="13" t="s">
        <v>80</v>
      </c>
      <c r="AW497" s="13" t="s">
        <v>36</v>
      </c>
      <c r="AX497" s="13" t="s">
        <v>73</v>
      </c>
      <c r="AY497" s="183" t="s">
        <v>149</v>
      </c>
    </row>
    <row r="498" spans="2:65" s="13" customFormat="1">
      <c r="B498" s="182"/>
      <c r="D498" s="173" t="s">
        <v>173</v>
      </c>
      <c r="E498" s="183" t="s">
        <v>5</v>
      </c>
      <c r="F498" s="184" t="s">
        <v>200</v>
      </c>
      <c r="H498" s="183" t="s">
        <v>5</v>
      </c>
      <c r="L498" s="182"/>
      <c r="M498" s="185"/>
      <c r="N498" s="186"/>
      <c r="O498" s="186"/>
      <c r="P498" s="186"/>
      <c r="Q498" s="186"/>
      <c r="R498" s="186"/>
      <c r="S498" s="186"/>
      <c r="T498" s="187"/>
      <c r="AT498" s="183" t="s">
        <v>173</v>
      </c>
      <c r="AU498" s="183" t="s">
        <v>82</v>
      </c>
      <c r="AV498" s="13" t="s">
        <v>80</v>
      </c>
      <c r="AW498" s="13" t="s">
        <v>36</v>
      </c>
      <c r="AX498" s="13" t="s">
        <v>73</v>
      </c>
      <c r="AY498" s="183" t="s">
        <v>149</v>
      </c>
    </row>
    <row r="499" spans="2:65" s="12" customFormat="1">
      <c r="B499" s="172"/>
      <c r="D499" s="173" t="s">
        <v>173</v>
      </c>
      <c r="E499" s="174" t="s">
        <v>5</v>
      </c>
      <c r="F499" s="175" t="s">
        <v>1756</v>
      </c>
      <c r="H499" s="176">
        <v>169.4</v>
      </c>
      <c r="L499" s="172"/>
      <c r="M499" s="177"/>
      <c r="N499" s="178"/>
      <c r="O499" s="178"/>
      <c r="P499" s="178"/>
      <c r="Q499" s="178"/>
      <c r="R499" s="178"/>
      <c r="S499" s="178"/>
      <c r="T499" s="179"/>
      <c r="AT499" s="174" t="s">
        <v>173</v>
      </c>
      <c r="AU499" s="174" t="s">
        <v>82</v>
      </c>
      <c r="AV499" s="12" t="s">
        <v>82</v>
      </c>
      <c r="AW499" s="12" t="s">
        <v>36</v>
      </c>
      <c r="AX499" s="12" t="s">
        <v>73</v>
      </c>
      <c r="AY499" s="174" t="s">
        <v>149</v>
      </c>
    </row>
    <row r="500" spans="2:65" s="12" customFormat="1">
      <c r="B500" s="172"/>
      <c r="D500" s="173" t="s">
        <v>173</v>
      </c>
      <c r="E500" s="174" t="s">
        <v>5</v>
      </c>
      <c r="F500" s="175" t="s">
        <v>1757</v>
      </c>
      <c r="H500" s="176">
        <v>10</v>
      </c>
      <c r="L500" s="172"/>
      <c r="M500" s="177"/>
      <c r="N500" s="178"/>
      <c r="O500" s="178"/>
      <c r="P500" s="178"/>
      <c r="Q500" s="178"/>
      <c r="R500" s="178"/>
      <c r="S500" s="178"/>
      <c r="T500" s="179"/>
      <c r="AT500" s="174" t="s">
        <v>173</v>
      </c>
      <c r="AU500" s="174" t="s">
        <v>82</v>
      </c>
      <c r="AV500" s="12" t="s">
        <v>82</v>
      </c>
      <c r="AW500" s="12" t="s">
        <v>36</v>
      </c>
      <c r="AX500" s="12" t="s">
        <v>73</v>
      </c>
      <c r="AY500" s="174" t="s">
        <v>149</v>
      </c>
    </row>
    <row r="501" spans="2:65" s="13" customFormat="1">
      <c r="B501" s="182"/>
      <c r="D501" s="173" t="s">
        <v>173</v>
      </c>
      <c r="E501" s="183" t="s">
        <v>5</v>
      </c>
      <c r="F501" s="184" t="s">
        <v>192</v>
      </c>
      <c r="H501" s="183" t="s">
        <v>5</v>
      </c>
      <c r="L501" s="182"/>
      <c r="M501" s="185"/>
      <c r="N501" s="186"/>
      <c r="O501" s="186"/>
      <c r="P501" s="186"/>
      <c r="Q501" s="186"/>
      <c r="R501" s="186"/>
      <c r="S501" s="186"/>
      <c r="T501" s="187"/>
      <c r="AT501" s="183" t="s">
        <v>173</v>
      </c>
      <c r="AU501" s="183" t="s">
        <v>82</v>
      </c>
      <c r="AV501" s="13" t="s">
        <v>80</v>
      </c>
      <c r="AW501" s="13" t="s">
        <v>36</v>
      </c>
      <c r="AX501" s="13" t="s">
        <v>73</v>
      </c>
      <c r="AY501" s="183" t="s">
        <v>149</v>
      </c>
    </row>
    <row r="502" spans="2:65" s="12" customFormat="1">
      <c r="B502" s="172"/>
      <c r="D502" s="173" t="s">
        <v>173</v>
      </c>
      <c r="E502" s="174" t="s">
        <v>5</v>
      </c>
      <c r="F502" s="175" t="s">
        <v>1758</v>
      </c>
      <c r="H502" s="176">
        <v>29</v>
      </c>
      <c r="L502" s="172"/>
      <c r="M502" s="177"/>
      <c r="N502" s="178"/>
      <c r="O502" s="178"/>
      <c r="P502" s="178"/>
      <c r="Q502" s="178"/>
      <c r="R502" s="178"/>
      <c r="S502" s="178"/>
      <c r="T502" s="179"/>
      <c r="AT502" s="174" t="s">
        <v>173</v>
      </c>
      <c r="AU502" s="174" t="s">
        <v>82</v>
      </c>
      <c r="AV502" s="12" t="s">
        <v>82</v>
      </c>
      <c r="AW502" s="12" t="s">
        <v>36</v>
      </c>
      <c r="AX502" s="12" t="s">
        <v>73</v>
      </c>
      <c r="AY502" s="174" t="s">
        <v>149</v>
      </c>
    </row>
    <row r="503" spans="2:65" s="14" customFormat="1">
      <c r="B503" s="188"/>
      <c r="D503" s="173" t="s">
        <v>173</v>
      </c>
      <c r="E503" s="189" t="s">
        <v>5</v>
      </c>
      <c r="F503" s="190" t="s">
        <v>194</v>
      </c>
      <c r="H503" s="191">
        <v>208.4</v>
      </c>
      <c r="L503" s="188"/>
      <c r="M503" s="192"/>
      <c r="N503" s="193"/>
      <c r="O503" s="193"/>
      <c r="P503" s="193"/>
      <c r="Q503" s="193"/>
      <c r="R503" s="193"/>
      <c r="S503" s="193"/>
      <c r="T503" s="194"/>
      <c r="AT503" s="189" t="s">
        <v>173</v>
      </c>
      <c r="AU503" s="189" t="s">
        <v>82</v>
      </c>
      <c r="AV503" s="14" t="s">
        <v>156</v>
      </c>
      <c r="AW503" s="14" t="s">
        <v>36</v>
      </c>
      <c r="AX503" s="14" t="s">
        <v>80</v>
      </c>
      <c r="AY503" s="189" t="s">
        <v>149</v>
      </c>
    </row>
    <row r="504" spans="2:65" s="1" customFormat="1" ht="38.25" customHeight="1">
      <c r="B504" s="160"/>
      <c r="C504" s="161" t="s">
        <v>637</v>
      </c>
      <c r="D504" s="161" t="s">
        <v>151</v>
      </c>
      <c r="E504" s="162" t="s">
        <v>728</v>
      </c>
      <c r="F504" s="163" t="s">
        <v>729</v>
      </c>
      <c r="G504" s="164" t="s">
        <v>219</v>
      </c>
      <c r="H504" s="165">
        <v>208.4</v>
      </c>
      <c r="I504" s="166"/>
      <c r="J504" s="166">
        <f>ROUND(I504*H504,2)</f>
        <v>0</v>
      </c>
      <c r="K504" s="163" t="s">
        <v>155</v>
      </c>
      <c r="L504" s="39"/>
      <c r="M504" s="167" t="s">
        <v>5</v>
      </c>
      <c r="N504" s="168" t="s">
        <v>44</v>
      </c>
      <c r="O504" s="169">
        <v>0.104</v>
      </c>
      <c r="P504" s="169">
        <f>O504*H504</f>
        <v>21.6736</v>
      </c>
      <c r="Q504" s="169">
        <v>3.4000000000000002E-4</v>
      </c>
      <c r="R504" s="169">
        <f>Q504*H504</f>
        <v>7.0856000000000002E-2</v>
      </c>
      <c r="S504" s="169">
        <v>0</v>
      </c>
      <c r="T504" s="170">
        <f>S504*H504</f>
        <v>0</v>
      </c>
      <c r="AR504" s="25" t="s">
        <v>156</v>
      </c>
      <c r="AT504" s="25" t="s">
        <v>151</v>
      </c>
      <c r="AU504" s="25" t="s">
        <v>82</v>
      </c>
      <c r="AY504" s="25" t="s">
        <v>149</v>
      </c>
      <c r="BE504" s="171">
        <f>IF(N504="základní",J504,0)</f>
        <v>0</v>
      </c>
      <c r="BF504" s="171">
        <f>IF(N504="snížená",J504,0)</f>
        <v>0</v>
      </c>
      <c r="BG504" s="171">
        <f>IF(N504="zákl. přenesená",J504,0)</f>
        <v>0</v>
      </c>
      <c r="BH504" s="171">
        <f>IF(N504="sníž. přenesená",J504,0)</f>
        <v>0</v>
      </c>
      <c r="BI504" s="171">
        <f>IF(N504="nulová",J504,0)</f>
        <v>0</v>
      </c>
      <c r="BJ504" s="25" t="s">
        <v>80</v>
      </c>
      <c r="BK504" s="171">
        <f>ROUND(I504*H504,2)</f>
        <v>0</v>
      </c>
      <c r="BL504" s="25" t="s">
        <v>156</v>
      </c>
      <c r="BM504" s="25" t="s">
        <v>1759</v>
      </c>
    </row>
    <row r="505" spans="2:65" s="13" customFormat="1">
      <c r="B505" s="182"/>
      <c r="D505" s="173" t="s">
        <v>173</v>
      </c>
      <c r="E505" s="183" t="s">
        <v>5</v>
      </c>
      <c r="F505" s="184" t="s">
        <v>187</v>
      </c>
      <c r="H505" s="183" t="s">
        <v>5</v>
      </c>
      <c r="L505" s="182"/>
      <c r="M505" s="185"/>
      <c r="N505" s="186"/>
      <c r="O505" s="186"/>
      <c r="P505" s="186"/>
      <c r="Q505" s="186"/>
      <c r="R505" s="186"/>
      <c r="S505" s="186"/>
      <c r="T505" s="187"/>
      <c r="AT505" s="183" t="s">
        <v>173</v>
      </c>
      <c r="AU505" s="183" t="s">
        <v>82</v>
      </c>
      <c r="AV505" s="13" t="s">
        <v>80</v>
      </c>
      <c r="AW505" s="13" t="s">
        <v>36</v>
      </c>
      <c r="AX505" s="13" t="s">
        <v>73</v>
      </c>
      <c r="AY505" s="183" t="s">
        <v>149</v>
      </c>
    </row>
    <row r="506" spans="2:65" s="13" customFormat="1">
      <c r="B506" s="182"/>
      <c r="D506" s="173" t="s">
        <v>173</v>
      </c>
      <c r="E506" s="183" t="s">
        <v>5</v>
      </c>
      <c r="F506" s="184" t="s">
        <v>188</v>
      </c>
      <c r="H506" s="183" t="s">
        <v>5</v>
      </c>
      <c r="L506" s="182"/>
      <c r="M506" s="185"/>
      <c r="N506" s="186"/>
      <c r="O506" s="186"/>
      <c r="P506" s="186"/>
      <c r="Q506" s="186"/>
      <c r="R506" s="186"/>
      <c r="S506" s="186"/>
      <c r="T506" s="187"/>
      <c r="AT506" s="183" t="s">
        <v>173</v>
      </c>
      <c r="AU506" s="183" t="s">
        <v>82</v>
      </c>
      <c r="AV506" s="13" t="s">
        <v>80</v>
      </c>
      <c r="AW506" s="13" t="s">
        <v>36</v>
      </c>
      <c r="AX506" s="13" t="s">
        <v>73</v>
      </c>
      <c r="AY506" s="183" t="s">
        <v>149</v>
      </c>
    </row>
    <row r="507" spans="2:65" s="13" customFormat="1">
      <c r="B507" s="182"/>
      <c r="D507" s="173" t="s">
        <v>173</v>
      </c>
      <c r="E507" s="183" t="s">
        <v>5</v>
      </c>
      <c r="F507" s="184" t="s">
        <v>200</v>
      </c>
      <c r="H507" s="183" t="s">
        <v>5</v>
      </c>
      <c r="L507" s="182"/>
      <c r="M507" s="185"/>
      <c r="N507" s="186"/>
      <c r="O507" s="186"/>
      <c r="P507" s="186"/>
      <c r="Q507" s="186"/>
      <c r="R507" s="186"/>
      <c r="S507" s="186"/>
      <c r="T507" s="187"/>
      <c r="AT507" s="183" t="s">
        <v>173</v>
      </c>
      <c r="AU507" s="183" t="s">
        <v>82</v>
      </c>
      <c r="AV507" s="13" t="s">
        <v>80</v>
      </c>
      <c r="AW507" s="13" t="s">
        <v>36</v>
      </c>
      <c r="AX507" s="13" t="s">
        <v>73</v>
      </c>
      <c r="AY507" s="183" t="s">
        <v>149</v>
      </c>
    </row>
    <row r="508" spans="2:65" s="12" customFormat="1">
      <c r="B508" s="172"/>
      <c r="D508" s="173" t="s">
        <v>173</v>
      </c>
      <c r="E508" s="174" t="s">
        <v>5</v>
      </c>
      <c r="F508" s="175" t="s">
        <v>1756</v>
      </c>
      <c r="H508" s="176">
        <v>169.4</v>
      </c>
      <c r="L508" s="172"/>
      <c r="M508" s="177"/>
      <c r="N508" s="178"/>
      <c r="O508" s="178"/>
      <c r="P508" s="178"/>
      <c r="Q508" s="178"/>
      <c r="R508" s="178"/>
      <c r="S508" s="178"/>
      <c r="T508" s="179"/>
      <c r="AT508" s="174" t="s">
        <v>173</v>
      </c>
      <c r="AU508" s="174" t="s">
        <v>82</v>
      </c>
      <c r="AV508" s="12" t="s">
        <v>82</v>
      </c>
      <c r="AW508" s="12" t="s">
        <v>36</v>
      </c>
      <c r="AX508" s="12" t="s">
        <v>73</v>
      </c>
      <c r="AY508" s="174" t="s">
        <v>149</v>
      </c>
    </row>
    <row r="509" spans="2:65" s="12" customFormat="1">
      <c r="B509" s="172"/>
      <c r="D509" s="173" t="s">
        <v>173</v>
      </c>
      <c r="E509" s="174" t="s">
        <v>5</v>
      </c>
      <c r="F509" s="175" t="s">
        <v>1757</v>
      </c>
      <c r="H509" s="176">
        <v>10</v>
      </c>
      <c r="L509" s="172"/>
      <c r="M509" s="177"/>
      <c r="N509" s="178"/>
      <c r="O509" s="178"/>
      <c r="P509" s="178"/>
      <c r="Q509" s="178"/>
      <c r="R509" s="178"/>
      <c r="S509" s="178"/>
      <c r="T509" s="179"/>
      <c r="AT509" s="174" t="s">
        <v>173</v>
      </c>
      <c r="AU509" s="174" t="s">
        <v>82</v>
      </c>
      <c r="AV509" s="12" t="s">
        <v>82</v>
      </c>
      <c r="AW509" s="12" t="s">
        <v>36</v>
      </c>
      <c r="AX509" s="12" t="s">
        <v>73</v>
      </c>
      <c r="AY509" s="174" t="s">
        <v>149</v>
      </c>
    </row>
    <row r="510" spans="2:65" s="13" customFormat="1">
      <c r="B510" s="182"/>
      <c r="D510" s="173" t="s">
        <v>173</v>
      </c>
      <c r="E510" s="183" t="s">
        <v>5</v>
      </c>
      <c r="F510" s="184" t="s">
        <v>192</v>
      </c>
      <c r="H510" s="183" t="s">
        <v>5</v>
      </c>
      <c r="L510" s="182"/>
      <c r="M510" s="185"/>
      <c r="N510" s="186"/>
      <c r="O510" s="186"/>
      <c r="P510" s="186"/>
      <c r="Q510" s="186"/>
      <c r="R510" s="186"/>
      <c r="S510" s="186"/>
      <c r="T510" s="187"/>
      <c r="AT510" s="183" t="s">
        <v>173</v>
      </c>
      <c r="AU510" s="183" t="s">
        <v>82</v>
      </c>
      <c r="AV510" s="13" t="s">
        <v>80</v>
      </c>
      <c r="AW510" s="13" t="s">
        <v>36</v>
      </c>
      <c r="AX510" s="13" t="s">
        <v>73</v>
      </c>
      <c r="AY510" s="183" t="s">
        <v>149</v>
      </c>
    </row>
    <row r="511" spans="2:65" s="12" customFormat="1">
      <c r="B511" s="172"/>
      <c r="D511" s="173" t="s">
        <v>173</v>
      </c>
      <c r="E511" s="174" t="s">
        <v>5</v>
      </c>
      <c r="F511" s="175" t="s">
        <v>1758</v>
      </c>
      <c r="H511" s="176">
        <v>29</v>
      </c>
      <c r="L511" s="172"/>
      <c r="M511" s="177"/>
      <c r="N511" s="178"/>
      <c r="O511" s="178"/>
      <c r="P511" s="178"/>
      <c r="Q511" s="178"/>
      <c r="R511" s="178"/>
      <c r="S511" s="178"/>
      <c r="T511" s="179"/>
      <c r="AT511" s="174" t="s">
        <v>173</v>
      </c>
      <c r="AU511" s="174" t="s">
        <v>82</v>
      </c>
      <c r="AV511" s="12" t="s">
        <v>82</v>
      </c>
      <c r="AW511" s="12" t="s">
        <v>36</v>
      </c>
      <c r="AX511" s="12" t="s">
        <v>73</v>
      </c>
      <c r="AY511" s="174" t="s">
        <v>149</v>
      </c>
    </row>
    <row r="512" spans="2:65" s="14" customFormat="1">
      <c r="B512" s="188"/>
      <c r="D512" s="173" t="s">
        <v>173</v>
      </c>
      <c r="E512" s="189" t="s">
        <v>5</v>
      </c>
      <c r="F512" s="190" t="s">
        <v>194</v>
      </c>
      <c r="H512" s="191">
        <v>208.4</v>
      </c>
      <c r="L512" s="188"/>
      <c r="M512" s="192"/>
      <c r="N512" s="193"/>
      <c r="O512" s="193"/>
      <c r="P512" s="193"/>
      <c r="Q512" s="193"/>
      <c r="R512" s="193"/>
      <c r="S512" s="193"/>
      <c r="T512" s="194"/>
      <c r="AT512" s="189" t="s">
        <v>173</v>
      </c>
      <c r="AU512" s="189" t="s">
        <v>82</v>
      </c>
      <c r="AV512" s="14" t="s">
        <v>156</v>
      </c>
      <c r="AW512" s="14" t="s">
        <v>36</v>
      </c>
      <c r="AX512" s="14" t="s">
        <v>80</v>
      </c>
      <c r="AY512" s="189" t="s">
        <v>149</v>
      </c>
    </row>
    <row r="513" spans="2:65" s="1" customFormat="1" ht="25.5" customHeight="1">
      <c r="B513" s="160"/>
      <c r="C513" s="161" t="s">
        <v>641</v>
      </c>
      <c r="D513" s="161" t="s">
        <v>151</v>
      </c>
      <c r="E513" s="162" t="s">
        <v>732</v>
      </c>
      <c r="F513" s="163" t="s">
        <v>733</v>
      </c>
      <c r="G513" s="164" t="s">
        <v>219</v>
      </c>
      <c r="H513" s="165">
        <v>208.4</v>
      </c>
      <c r="I513" s="166"/>
      <c r="J513" s="166">
        <f>ROUND(I513*H513,2)</f>
        <v>0</v>
      </c>
      <c r="K513" s="163" t="s">
        <v>155</v>
      </c>
      <c r="L513" s="39"/>
      <c r="M513" s="167" t="s">
        <v>5</v>
      </c>
      <c r="N513" s="168" t="s">
        <v>44</v>
      </c>
      <c r="O513" s="169">
        <v>0.19600000000000001</v>
      </c>
      <c r="P513" s="169">
        <f>O513*H513</f>
        <v>40.846400000000003</v>
      </c>
      <c r="Q513" s="169">
        <v>0</v>
      </c>
      <c r="R513" s="169">
        <f>Q513*H513</f>
        <v>0</v>
      </c>
      <c r="S513" s="169">
        <v>0</v>
      </c>
      <c r="T513" s="170">
        <f>S513*H513</f>
        <v>0</v>
      </c>
      <c r="AR513" s="25" t="s">
        <v>156</v>
      </c>
      <c r="AT513" s="25" t="s">
        <v>151</v>
      </c>
      <c r="AU513" s="25" t="s">
        <v>82</v>
      </c>
      <c r="AY513" s="25" t="s">
        <v>149</v>
      </c>
      <c r="BE513" s="171">
        <f>IF(N513="základní",J513,0)</f>
        <v>0</v>
      </c>
      <c r="BF513" s="171">
        <f>IF(N513="snížená",J513,0)</f>
        <v>0</v>
      </c>
      <c r="BG513" s="171">
        <f>IF(N513="zákl. přenesená",J513,0)</f>
        <v>0</v>
      </c>
      <c r="BH513" s="171">
        <f>IF(N513="sníž. přenesená",J513,0)</f>
        <v>0</v>
      </c>
      <c r="BI513" s="171">
        <f>IF(N513="nulová",J513,0)</f>
        <v>0</v>
      </c>
      <c r="BJ513" s="25" t="s">
        <v>80</v>
      </c>
      <c r="BK513" s="171">
        <f>ROUND(I513*H513,2)</f>
        <v>0</v>
      </c>
      <c r="BL513" s="25" t="s">
        <v>156</v>
      </c>
      <c r="BM513" s="25" t="s">
        <v>1760</v>
      </c>
    </row>
    <row r="514" spans="2:65" s="13" customFormat="1">
      <c r="B514" s="182"/>
      <c r="D514" s="173" t="s">
        <v>173</v>
      </c>
      <c r="E514" s="183" t="s">
        <v>5</v>
      </c>
      <c r="F514" s="184" t="s">
        <v>187</v>
      </c>
      <c r="H514" s="183" t="s">
        <v>5</v>
      </c>
      <c r="L514" s="182"/>
      <c r="M514" s="185"/>
      <c r="N514" s="186"/>
      <c r="O514" s="186"/>
      <c r="P514" s="186"/>
      <c r="Q514" s="186"/>
      <c r="R514" s="186"/>
      <c r="S514" s="186"/>
      <c r="T514" s="187"/>
      <c r="AT514" s="183" t="s">
        <v>173</v>
      </c>
      <c r="AU514" s="183" t="s">
        <v>82</v>
      </c>
      <c r="AV514" s="13" t="s">
        <v>80</v>
      </c>
      <c r="AW514" s="13" t="s">
        <v>36</v>
      </c>
      <c r="AX514" s="13" t="s">
        <v>73</v>
      </c>
      <c r="AY514" s="183" t="s">
        <v>149</v>
      </c>
    </row>
    <row r="515" spans="2:65" s="13" customFormat="1">
      <c r="B515" s="182"/>
      <c r="D515" s="173" t="s">
        <v>173</v>
      </c>
      <c r="E515" s="183" t="s">
        <v>5</v>
      </c>
      <c r="F515" s="184" t="s">
        <v>188</v>
      </c>
      <c r="H515" s="183" t="s">
        <v>5</v>
      </c>
      <c r="L515" s="182"/>
      <c r="M515" s="185"/>
      <c r="N515" s="186"/>
      <c r="O515" s="186"/>
      <c r="P515" s="186"/>
      <c r="Q515" s="186"/>
      <c r="R515" s="186"/>
      <c r="S515" s="186"/>
      <c r="T515" s="187"/>
      <c r="AT515" s="183" t="s">
        <v>173</v>
      </c>
      <c r="AU515" s="183" t="s">
        <v>82</v>
      </c>
      <c r="AV515" s="13" t="s">
        <v>80</v>
      </c>
      <c r="AW515" s="13" t="s">
        <v>36</v>
      </c>
      <c r="AX515" s="13" t="s">
        <v>73</v>
      </c>
      <c r="AY515" s="183" t="s">
        <v>149</v>
      </c>
    </row>
    <row r="516" spans="2:65" s="13" customFormat="1">
      <c r="B516" s="182"/>
      <c r="D516" s="173" t="s">
        <v>173</v>
      </c>
      <c r="E516" s="183" t="s">
        <v>5</v>
      </c>
      <c r="F516" s="184" t="s">
        <v>200</v>
      </c>
      <c r="H516" s="183" t="s">
        <v>5</v>
      </c>
      <c r="L516" s="182"/>
      <c r="M516" s="185"/>
      <c r="N516" s="186"/>
      <c r="O516" s="186"/>
      <c r="P516" s="186"/>
      <c r="Q516" s="186"/>
      <c r="R516" s="186"/>
      <c r="S516" s="186"/>
      <c r="T516" s="187"/>
      <c r="AT516" s="183" t="s">
        <v>173</v>
      </c>
      <c r="AU516" s="183" t="s">
        <v>82</v>
      </c>
      <c r="AV516" s="13" t="s">
        <v>80</v>
      </c>
      <c r="AW516" s="13" t="s">
        <v>36</v>
      </c>
      <c r="AX516" s="13" t="s">
        <v>73</v>
      </c>
      <c r="AY516" s="183" t="s">
        <v>149</v>
      </c>
    </row>
    <row r="517" spans="2:65" s="12" customFormat="1">
      <c r="B517" s="172"/>
      <c r="D517" s="173" t="s">
        <v>173</v>
      </c>
      <c r="E517" s="174" t="s">
        <v>5</v>
      </c>
      <c r="F517" s="175" t="s">
        <v>1756</v>
      </c>
      <c r="H517" s="176">
        <v>169.4</v>
      </c>
      <c r="L517" s="172"/>
      <c r="M517" s="177"/>
      <c r="N517" s="178"/>
      <c r="O517" s="178"/>
      <c r="P517" s="178"/>
      <c r="Q517" s="178"/>
      <c r="R517" s="178"/>
      <c r="S517" s="178"/>
      <c r="T517" s="179"/>
      <c r="AT517" s="174" t="s">
        <v>173</v>
      </c>
      <c r="AU517" s="174" t="s">
        <v>82</v>
      </c>
      <c r="AV517" s="12" t="s">
        <v>82</v>
      </c>
      <c r="AW517" s="12" t="s">
        <v>36</v>
      </c>
      <c r="AX517" s="12" t="s">
        <v>73</v>
      </c>
      <c r="AY517" s="174" t="s">
        <v>149</v>
      </c>
    </row>
    <row r="518" spans="2:65" s="12" customFormat="1">
      <c r="B518" s="172"/>
      <c r="D518" s="173" t="s">
        <v>173</v>
      </c>
      <c r="E518" s="174" t="s">
        <v>5</v>
      </c>
      <c r="F518" s="175" t="s">
        <v>1757</v>
      </c>
      <c r="H518" s="176">
        <v>10</v>
      </c>
      <c r="L518" s="172"/>
      <c r="M518" s="177"/>
      <c r="N518" s="178"/>
      <c r="O518" s="178"/>
      <c r="P518" s="178"/>
      <c r="Q518" s="178"/>
      <c r="R518" s="178"/>
      <c r="S518" s="178"/>
      <c r="T518" s="179"/>
      <c r="AT518" s="174" t="s">
        <v>173</v>
      </c>
      <c r="AU518" s="174" t="s">
        <v>82</v>
      </c>
      <c r="AV518" s="12" t="s">
        <v>82</v>
      </c>
      <c r="AW518" s="12" t="s">
        <v>36</v>
      </c>
      <c r="AX518" s="12" t="s">
        <v>73</v>
      </c>
      <c r="AY518" s="174" t="s">
        <v>149</v>
      </c>
    </row>
    <row r="519" spans="2:65" s="13" customFormat="1">
      <c r="B519" s="182"/>
      <c r="D519" s="173" t="s">
        <v>173</v>
      </c>
      <c r="E519" s="183" t="s">
        <v>5</v>
      </c>
      <c r="F519" s="184" t="s">
        <v>192</v>
      </c>
      <c r="H519" s="183" t="s">
        <v>5</v>
      </c>
      <c r="L519" s="182"/>
      <c r="M519" s="185"/>
      <c r="N519" s="186"/>
      <c r="O519" s="186"/>
      <c r="P519" s="186"/>
      <c r="Q519" s="186"/>
      <c r="R519" s="186"/>
      <c r="S519" s="186"/>
      <c r="T519" s="187"/>
      <c r="AT519" s="183" t="s">
        <v>173</v>
      </c>
      <c r="AU519" s="183" t="s">
        <v>82</v>
      </c>
      <c r="AV519" s="13" t="s">
        <v>80</v>
      </c>
      <c r="AW519" s="13" t="s">
        <v>36</v>
      </c>
      <c r="AX519" s="13" t="s">
        <v>73</v>
      </c>
      <c r="AY519" s="183" t="s">
        <v>149</v>
      </c>
    </row>
    <row r="520" spans="2:65" s="12" customFormat="1">
      <c r="B520" s="172"/>
      <c r="D520" s="173" t="s">
        <v>173</v>
      </c>
      <c r="E520" s="174" t="s">
        <v>5</v>
      </c>
      <c r="F520" s="175" t="s">
        <v>1758</v>
      </c>
      <c r="H520" s="176">
        <v>29</v>
      </c>
      <c r="L520" s="172"/>
      <c r="M520" s="177"/>
      <c r="N520" s="178"/>
      <c r="O520" s="178"/>
      <c r="P520" s="178"/>
      <c r="Q520" s="178"/>
      <c r="R520" s="178"/>
      <c r="S520" s="178"/>
      <c r="T520" s="179"/>
      <c r="AT520" s="174" t="s">
        <v>173</v>
      </c>
      <c r="AU520" s="174" t="s">
        <v>82</v>
      </c>
      <c r="AV520" s="12" t="s">
        <v>82</v>
      </c>
      <c r="AW520" s="12" t="s">
        <v>36</v>
      </c>
      <c r="AX520" s="12" t="s">
        <v>73</v>
      </c>
      <c r="AY520" s="174" t="s">
        <v>149</v>
      </c>
    </row>
    <row r="521" spans="2:65" s="14" customFormat="1">
      <c r="B521" s="188"/>
      <c r="D521" s="173" t="s">
        <v>173</v>
      </c>
      <c r="E521" s="189" t="s">
        <v>5</v>
      </c>
      <c r="F521" s="190" t="s">
        <v>194</v>
      </c>
      <c r="H521" s="191">
        <v>208.4</v>
      </c>
      <c r="L521" s="188"/>
      <c r="M521" s="192"/>
      <c r="N521" s="193"/>
      <c r="O521" s="193"/>
      <c r="P521" s="193"/>
      <c r="Q521" s="193"/>
      <c r="R521" s="193"/>
      <c r="S521" s="193"/>
      <c r="T521" s="194"/>
      <c r="AT521" s="189" t="s">
        <v>173</v>
      </c>
      <c r="AU521" s="189" t="s">
        <v>82</v>
      </c>
      <c r="AV521" s="14" t="s">
        <v>156</v>
      </c>
      <c r="AW521" s="14" t="s">
        <v>36</v>
      </c>
      <c r="AX521" s="14" t="s">
        <v>80</v>
      </c>
      <c r="AY521" s="189" t="s">
        <v>149</v>
      </c>
    </row>
    <row r="522" spans="2:65" s="1" customFormat="1" ht="51" customHeight="1">
      <c r="B522" s="160"/>
      <c r="C522" s="161" t="s">
        <v>646</v>
      </c>
      <c r="D522" s="161" t="s">
        <v>151</v>
      </c>
      <c r="E522" s="162" t="s">
        <v>741</v>
      </c>
      <c r="F522" s="163" t="s">
        <v>742</v>
      </c>
      <c r="G522" s="164" t="s">
        <v>219</v>
      </c>
      <c r="H522" s="165">
        <v>20</v>
      </c>
      <c r="I522" s="166"/>
      <c r="J522" s="166">
        <f>ROUND(I522*H522,2)</f>
        <v>0</v>
      </c>
      <c r="K522" s="163" t="s">
        <v>155</v>
      </c>
      <c r="L522" s="39"/>
      <c r="M522" s="167" t="s">
        <v>5</v>
      </c>
      <c r="N522" s="168" t="s">
        <v>44</v>
      </c>
      <c r="O522" s="169">
        <v>0.124</v>
      </c>
      <c r="P522" s="169">
        <f>O522*H522</f>
        <v>2.48</v>
      </c>
      <c r="Q522" s="169">
        <v>0</v>
      </c>
      <c r="R522" s="169">
        <f>Q522*H522</f>
        <v>0</v>
      </c>
      <c r="S522" s="169">
        <v>0</v>
      </c>
      <c r="T522" s="170">
        <f>S522*H522</f>
        <v>0</v>
      </c>
      <c r="AR522" s="25" t="s">
        <v>156</v>
      </c>
      <c r="AT522" s="25" t="s">
        <v>151</v>
      </c>
      <c r="AU522" s="25" t="s">
        <v>82</v>
      </c>
      <c r="AY522" s="25" t="s">
        <v>149</v>
      </c>
      <c r="BE522" s="171">
        <f>IF(N522="základní",J522,0)</f>
        <v>0</v>
      </c>
      <c r="BF522" s="171">
        <f>IF(N522="snížená",J522,0)</f>
        <v>0</v>
      </c>
      <c r="BG522" s="171">
        <f>IF(N522="zákl. přenesená",J522,0)</f>
        <v>0</v>
      </c>
      <c r="BH522" s="171">
        <f>IF(N522="sníž. přenesená",J522,0)</f>
        <v>0</v>
      </c>
      <c r="BI522" s="171">
        <f>IF(N522="nulová",J522,0)</f>
        <v>0</v>
      </c>
      <c r="BJ522" s="25" t="s">
        <v>80</v>
      </c>
      <c r="BK522" s="171">
        <f>ROUND(I522*H522,2)</f>
        <v>0</v>
      </c>
      <c r="BL522" s="25" t="s">
        <v>156</v>
      </c>
      <c r="BM522" s="25" t="s">
        <v>1761</v>
      </c>
    </row>
    <row r="523" spans="2:65" s="13" customFormat="1">
      <c r="B523" s="182"/>
      <c r="D523" s="173" t="s">
        <v>173</v>
      </c>
      <c r="E523" s="183" t="s">
        <v>5</v>
      </c>
      <c r="F523" s="184" t="s">
        <v>744</v>
      </c>
      <c r="H523" s="183" t="s">
        <v>5</v>
      </c>
      <c r="L523" s="182"/>
      <c r="M523" s="185"/>
      <c r="N523" s="186"/>
      <c r="O523" s="186"/>
      <c r="P523" s="186"/>
      <c r="Q523" s="186"/>
      <c r="R523" s="186"/>
      <c r="S523" s="186"/>
      <c r="T523" s="187"/>
      <c r="AT523" s="183" t="s">
        <v>173</v>
      </c>
      <c r="AU523" s="183" t="s">
        <v>82</v>
      </c>
      <c r="AV523" s="13" t="s">
        <v>80</v>
      </c>
      <c r="AW523" s="13" t="s">
        <v>36</v>
      </c>
      <c r="AX523" s="13" t="s">
        <v>73</v>
      </c>
      <c r="AY523" s="183" t="s">
        <v>149</v>
      </c>
    </row>
    <row r="524" spans="2:65" s="12" customFormat="1">
      <c r="B524" s="172"/>
      <c r="D524" s="173" t="s">
        <v>173</v>
      </c>
      <c r="E524" s="174" t="s">
        <v>5</v>
      </c>
      <c r="F524" s="175" t="s">
        <v>1754</v>
      </c>
      <c r="H524" s="176">
        <v>20</v>
      </c>
      <c r="L524" s="172"/>
      <c r="M524" s="177"/>
      <c r="N524" s="178"/>
      <c r="O524" s="178"/>
      <c r="P524" s="178"/>
      <c r="Q524" s="178"/>
      <c r="R524" s="178"/>
      <c r="S524" s="178"/>
      <c r="T524" s="179"/>
      <c r="AT524" s="174" t="s">
        <v>173</v>
      </c>
      <c r="AU524" s="174" t="s">
        <v>82</v>
      </c>
      <c r="AV524" s="12" t="s">
        <v>82</v>
      </c>
      <c r="AW524" s="12" t="s">
        <v>36</v>
      </c>
      <c r="AX524" s="12" t="s">
        <v>80</v>
      </c>
      <c r="AY524" s="174" t="s">
        <v>149</v>
      </c>
    </row>
    <row r="525" spans="2:65" s="11" customFormat="1" ht="29.85" customHeight="1">
      <c r="B525" s="148"/>
      <c r="D525" s="149" t="s">
        <v>72</v>
      </c>
      <c r="E525" s="158" t="s">
        <v>745</v>
      </c>
      <c r="F525" s="158" t="s">
        <v>746</v>
      </c>
      <c r="J525" s="159">
        <f>BK525</f>
        <v>0</v>
      </c>
      <c r="L525" s="148"/>
      <c r="M525" s="152"/>
      <c r="N525" s="153"/>
      <c r="O525" s="153"/>
      <c r="P525" s="154">
        <f>SUM(P526:P569)</f>
        <v>58.379166999999995</v>
      </c>
      <c r="Q525" s="153"/>
      <c r="R525" s="154">
        <f>SUM(R526:R569)</f>
        <v>0</v>
      </c>
      <c r="S525" s="153"/>
      <c r="T525" s="155">
        <f>SUM(T526:T569)</f>
        <v>0</v>
      </c>
      <c r="AR525" s="149" t="s">
        <v>80</v>
      </c>
      <c r="AT525" s="156" t="s">
        <v>72</v>
      </c>
      <c r="AU525" s="156" t="s">
        <v>80</v>
      </c>
      <c r="AY525" s="149" t="s">
        <v>149</v>
      </c>
      <c r="BK525" s="157">
        <f>SUM(BK526:BK569)</f>
        <v>0</v>
      </c>
    </row>
    <row r="526" spans="2:65" s="1" customFormat="1" ht="25.5" customHeight="1">
      <c r="B526" s="160"/>
      <c r="C526" s="161" t="s">
        <v>650</v>
      </c>
      <c r="D526" s="161" t="s">
        <v>151</v>
      </c>
      <c r="E526" s="162" t="s">
        <v>748</v>
      </c>
      <c r="F526" s="163" t="s">
        <v>749</v>
      </c>
      <c r="G526" s="164" t="s">
        <v>400</v>
      </c>
      <c r="H526" s="165">
        <v>583.58500000000004</v>
      </c>
      <c r="I526" s="166"/>
      <c r="J526" s="166">
        <f>ROUND(I526*H526,2)</f>
        <v>0</v>
      </c>
      <c r="K526" s="163" t="s">
        <v>155</v>
      </c>
      <c r="L526" s="39"/>
      <c r="M526" s="167" t="s">
        <v>5</v>
      </c>
      <c r="N526" s="168" t="s">
        <v>44</v>
      </c>
      <c r="O526" s="169">
        <v>0.03</v>
      </c>
      <c r="P526" s="169">
        <f>O526*H526</f>
        <v>17.507550000000002</v>
      </c>
      <c r="Q526" s="169">
        <v>0</v>
      </c>
      <c r="R526" s="169">
        <f>Q526*H526</f>
        <v>0</v>
      </c>
      <c r="S526" s="169">
        <v>0</v>
      </c>
      <c r="T526" s="170">
        <f>S526*H526</f>
        <v>0</v>
      </c>
      <c r="AR526" s="25" t="s">
        <v>156</v>
      </c>
      <c r="AT526" s="25" t="s">
        <v>151</v>
      </c>
      <c r="AU526" s="25" t="s">
        <v>82</v>
      </c>
      <c r="AY526" s="25" t="s">
        <v>149</v>
      </c>
      <c r="BE526" s="171">
        <f>IF(N526="základní",J526,0)</f>
        <v>0</v>
      </c>
      <c r="BF526" s="171">
        <f>IF(N526="snížená",J526,0)</f>
        <v>0</v>
      </c>
      <c r="BG526" s="171">
        <f>IF(N526="zákl. přenesená",J526,0)</f>
        <v>0</v>
      </c>
      <c r="BH526" s="171">
        <f>IF(N526="sníž. přenesená",J526,0)</f>
        <v>0</v>
      </c>
      <c r="BI526" s="171">
        <f>IF(N526="nulová",J526,0)</f>
        <v>0</v>
      </c>
      <c r="BJ526" s="25" t="s">
        <v>80</v>
      </c>
      <c r="BK526" s="171">
        <f>ROUND(I526*H526,2)</f>
        <v>0</v>
      </c>
      <c r="BL526" s="25" t="s">
        <v>156</v>
      </c>
      <c r="BM526" s="25" t="s">
        <v>1762</v>
      </c>
    </row>
    <row r="527" spans="2:65" s="13" customFormat="1">
      <c r="B527" s="182"/>
      <c r="D527" s="173" t="s">
        <v>173</v>
      </c>
      <c r="E527" s="183" t="s">
        <v>5</v>
      </c>
      <c r="F527" s="184" t="s">
        <v>751</v>
      </c>
      <c r="H527" s="183" t="s">
        <v>5</v>
      </c>
      <c r="L527" s="182"/>
      <c r="M527" s="185"/>
      <c r="N527" s="186"/>
      <c r="O527" s="186"/>
      <c r="P527" s="186"/>
      <c r="Q527" s="186"/>
      <c r="R527" s="186"/>
      <c r="S527" s="186"/>
      <c r="T527" s="187"/>
      <c r="AT527" s="183" t="s">
        <v>173</v>
      </c>
      <c r="AU527" s="183" t="s">
        <v>82</v>
      </c>
      <c r="AV527" s="13" t="s">
        <v>80</v>
      </c>
      <c r="AW527" s="13" t="s">
        <v>36</v>
      </c>
      <c r="AX527" s="13" t="s">
        <v>73</v>
      </c>
      <c r="AY527" s="183" t="s">
        <v>149</v>
      </c>
    </row>
    <row r="528" spans="2:65" s="13" customFormat="1">
      <c r="B528" s="182"/>
      <c r="D528" s="173" t="s">
        <v>173</v>
      </c>
      <c r="E528" s="183" t="s">
        <v>5</v>
      </c>
      <c r="F528" s="184" t="s">
        <v>190</v>
      </c>
      <c r="H528" s="183" t="s">
        <v>5</v>
      </c>
      <c r="L528" s="182"/>
      <c r="M528" s="185"/>
      <c r="N528" s="186"/>
      <c r="O528" s="186"/>
      <c r="P528" s="186"/>
      <c r="Q528" s="186"/>
      <c r="R528" s="186"/>
      <c r="S528" s="186"/>
      <c r="T528" s="187"/>
      <c r="AT528" s="183" t="s">
        <v>173</v>
      </c>
      <c r="AU528" s="183" t="s">
        <v>82</v>
      </c>
      <c r="AV528" s="13" t="s">
        <v>80</v>
      </c>
      <c r="AW528" s="13" t="s">
        <v>36</v>
      </c>
      <c r="AX528" s="13" t="s">
        <v>73</v>
      </c>
      <c r="AY528" s="183" t="s">
        <v>149</v>
      </c>
    </row>
    <row r="529" spans="2:65" s="12" customFormat="1">
      <c r="B529" s="172"/>
      <c r="D529" s="173" t="s">
        <v>173</v>
      </c>
      <c r="E529" s="174" t="s">
        <v>5</v>
      </c>
      <c r="F529" s="175" t="s">
        <v>1763</v>
      </c>
      <c r="H529" s="176">
        <v>54.039000000000001</v>
      </c>
      <c r="L529" s="172"/>
      <c r="M529" s="177"/>
      <c r="N529" s="178"/>
      <c r="O529" s="178"/>
      <c r="P529" s="178"/>
      <c r="Q529" s="178"/>
      <c r="R529" s="178"/>
      <c r="S529" s="178"/>
      <c r="T529" s="179"/>
      <c r="AT529" s="174" t="s">
        <v>173</v>
      </c>
      <c r="AU529" s="174" t="s">
        <v>82</v>
      </c>
      <c r="AV529" s="12" t="s">
        <v>82</v>
      </c>
      <c r="AW529" s="12" t="s">
        <v>36</v>
      </c>
      <c r="AX529" s="12" t="s">
        <v>73</v>
      </c>
      <c r="AY529" s="174" t="s">
        <v>149</v>
      </c>
    </row>
    <row r="530" spans="2:65" s="12" customFormat="1">
      <c r="B530" s="172"/>
      <c r="D530" s="173" t="s">
        <v>173</v>
      </c>
      <c r="E530" s="174" t="s">
        <v>5</v>
      </c>
      <c r="F530" s="175" t="s">
        <v>1764</v>
      </c>
      <c r="H530" s="176">
        <v>99.209000000000003</v>
      </c>
      <c r="L530" s="172"/>
      <c r="M530" s="177"/>
      <c r="N530" s="178"/>
      <c r="O530" s="178"/>
      <c r="P530" s="178"/>
      <c r="Q530" s="178"/>
      <c r="R530" s="178"/>
      <c r="S530" s="178"/>
      <c r="T530" s="179"/>
      <c r="AT530" s="174" t="s">
        <v>173</v>
      </c>
      <c r="AU530" s="174" t="s">
        <v>82</v>
      </c>
      <c r="AV530" s="12" t="s">
        <v>82</v>
      </c>
      <c r="AW530" s="12" t="s">
        <v>36</v>
      </c>
      <c r="AX530" s="12" t="s">
        <v>73</v>
      </c>
      <c r="AY530" s="174" t="s">
        <v>149</v>
      </c>
    </row>
    <row r="531" spans="2:65" s="13" customFormat="1">
      <c r="B531" s="182"/>
      <c r="D531" s="173" t="s">
        <v>173</v>
      </c>
      <c r="E531" s="183" t="s">
        <v>5</v>
      </c>
      <c r="F531" s="184" t="s">
        <v>192</v>
      </c>
      <c r="H531" s="183" t="s">
        <v>5</v>
      </c>
      <c r="L531" s="182"/>
      <c r="M531" s="185"/>
      <c r="N531" s="186"/>
      <c r="O531" s="186"/>
      <c r="P531" s="186"/>
      <c r="Q531" s="186"/>
      <c r="R531" s="186"/>
      <c r="S531" s="186"/>
      <c r="T531" s="187"/>
      <c r="AT531" s="183" t="s">
        <v>173</v>
      </c>
      <c r="AU531" s="183" t="s">
        <v>82</v>
      </c>
      <c r="AV531" s="13" t="s">
        <v>80</v>
      </c>
      <c r="AW531" s="13" t="s">
        <v>36</v>
      </c>
      <c r="AX531" s="13" t="s">
        <v>73</v>
      </c>
      <c r="AY531" s="183" t="s">
        <v>149</v>
      </c>
    </row>
    <row r="532" spans="2:65" s="12" customFormat="1">
      <c r="B532" s="172"/>
      <c r="D532" s="173" t="s">
        <v>173</v>
      </c>
      <c r="E532" s="174" t="s">
        <v>5</v>
      </c>
      <c r="F532" s="175" t="s">
        <v>1765</v>
      </c>
      <c r="H532" s="176">
        <v>9.2509999999999994</v>
      </c>
      <c r="L532" s="172"/>
      <c r="M532" s="177"/>
      <c r="N532" s="178"/>
      <c r="O532" s="178"/>
      <c r="P532" s="178"/>
      <c r="Q532" s="178"/>
      <c r="R532" s="178"/>
      <c r="S532" s="178"/>
      <c r="T532" s="179"/>
      <c r="AT532" s="174" t="s">
        <v>173</v>
      </c>
      <c r="AU532" s="174" t="s">
        <v>82</v>
      </c>
      <c r="AV532" s="12" t="s">
        <v>82</v>
      </c>
      <c r="AW532" s="12" t="s">
        <v>36</v>
      </c>
      <c r="AX532" s="12" t="s">
        <v>73</v>
      </c>
      <c r="AY532" s="174" t="s">
        <v>149</v>
      </c>
    </row>
    <row r="533" spans="2:65" s="12" customFormat="1">
      <c r="B533" s="172"/>
      <c r="D533" s="173" t="s">
        <v>173</v>
      </c>
      <c r="E533" s="174" t="s">
        <v>5</v>
      </c>
      <c r="F533" s="175" t="s">
        <v>1766</v>
      </c>
      <c r="H533" s="176">
        <v>9.57</v>
      </c>
      <c r="L533" s="172"/>
      <c r="M533" s="177"/>
      <c r="N533" s="178"/>
      <c r="O533" s="178"/>
      <c r="P533" s="178"/>
      <c r="Q533" s="178"/>
      <c r="R533" s="178"/>
      <c r="S533" s="178"/>
      <c r="T533" s="179"/>
      <c r="AT533" s="174" t="s">
        <v>173</v>
      </c>
      <c r="AU533" s="174" t="s">
        <v>82</v>
      </c>
      <c r="AV533" s="12" t="s">
        <v>82</v>
      </c>
      <c r="AW533" s="12" t="s">
        <v>36</v>
      </c>
      <c r="AX533" s="12" t="s">
        <v>73</v>
      </c>
      <c r="AY533" s="174" t="s">
        <v>149</v>
      </c>
    </row>
    <row r="534" spans="2:65" s="15" customFormat="1">
      <c r="B534" s="195"/>
      <c r="D534" s="173" t="s">
        <v>173</v>
      </c>
      <c r="E534" s="196" t="s">
        <v>5</v>
      </c>
      <c r="F534" s="197" t="s">
        <v>284</v>
      </c>
      <c r="H534" s="198">
        <v>172.06899999999999</v>
      </c>
      <c r="L534" s="195"/>
      <c r="M534" s="199"/>
      <c r="N534" s="200"/>
      <c r="O534" s="200"/>
      <c r="P534" s="200"/>
      <c r="Q534" s="200"/>
      <c r="R534" s="200"/>
      <c r="S534" s="200"/>
      <c r="T534" s="201"/>
      <c r="AT534" s="196" t="s">
        <v>173</v>
      </c>
      <c r="AU534" s="196" t="s">
        <v>82</v>
      </c>
      <c r="AV534" s="15" t="s">
        <v>161</v>
      </c>
      <c r="AW534" s="15" t="s">
        <v>36</v>
      </c>
      <c r="AX534" s="15" t="s">
        <v>73</v>
      </c>
      <c r="AY534" s="196" t="s">
        <v>149</v>
      </c>
    </row>
    <row r="535" spans="2:65" s="13" customFormat="1">
      <c r="B535" s="182"/>
      <c r="D535" s="173" t="s">
        <v>173</v>
      </c>
      <c r="E535" s="183" t="s">
        <v>5</v>
      </c>
      <c r="F535" s="184" t="s">
        <v>754</v>
      </c>
      <c r="H535" s="183" t="s">
        <v>5</v>
      </c>
      <c r="L535" s="182"/>
      <c r="M535" s="185"/>
      <c r="N535" s="186"/>
      <c r="O535" s="186"/>
      <c r="P535" s="186"/>
      <c r="Q535" s="186"/>
      <c r="R535" s="186"/>
      <c r="S535" s="186"/>
      <c r="T535" s="187"/>
      <c r="AT535" s="183" t="s">
        <v>173</v>
      </c>
      <c r="AU535" s="183" t="s">
        <v>82</v>
      </c>
      <c r="AV535" s="13" t="s">
        <v>80</v>
      </c>
      <c r="AW535" s="13" t="s">
        <v>36</v>
      </c>
      <c r="AX535" s="13" t="s">
        <v>73</v>
      </c>
      <c r="AY535" s="183" t="s">
        <v>149</v>
      </c>
    </row>
    <row r="536" spans="2:65" s="12" customFormat="1">
      <c r="B536" s="172"/>
      <c r="D536" s="173" t="s">
        <v>173</v>
      </c>
      <c r="E536" s="174" t="s">
        <v>5</v>
      </c>
      <c r="F536" s="175" t="s">
        <v>1767</v>
      </c>
      <c r="H536" s="176">
        <v>172.06899999999999</v>
      </c>
      <c r="L536" s="172"/>
      <c r="M536" s="177"/>
      <c r="N536" s="178"/>
      <c r="O536" s="178"/>
      <c r="P536" s="178"/>
      <c r="Q536" s="178"/>
      <c r="R536" s="178"/>
      <c r="S536" s="178"/>
      <c r="T536" s="179"/>
      <c r="AT536" s="174" t="s">
        <v>173</v>
      </c>
      <c r="AU536" s="174" t="s">
        <v>82</v>
      </c>
      <c r="AV536" s="12" t="s">
        <v>82</v>
      </c>
      <c r="AW536" s="12" t="s">
        <v>36</v>
      </c>
      <c r="AX536" s="12" t="s">
        <v>73</v>
      </c>
      <c r="AY536" s="174" t="s">
        <v>149</v>
      </c>
    </row>
    <row r="537" spans="2:65" s="12" customFormat="1">
      <c r="B537" s="172"/>
      <c r="D537" s="173" t="s">
        <v>173</v>
      </c>
      <c r="E537" s="174" t="s">
        <v>5</v>
      </c>
      <c r="F537" s="175" t="s">
        <v>1768</v>
      </c>
      <c r="H537" s="176">
        <v>144.03800000000001</v>
      </c>
      <c r="L537" s="172"/>
      <c r="M537" s="177"/>
      <c r="N537" s="178"/>
      <c r="O537" s="178"/>
      <c r="P537" s="178"/>
      <c r="Q537" s="178"/>
      <c r="R537" s="178"/>
      <c r="S537" s="178"/>
      <c r="T537" s="179"/>
      <c r="AT537" s="174" t="s">
        <v>173</v>
      </c>
      <c r="AU537" s="174" t="s">
        <v>82</v>
      </c>
      <c r="AV537" s="12" t="s">
        <v>82</v>
      </c>
      <c r="AW537" s="12" t="s">
        <v>36</v>
      </c>
      <c r="AX537" s="12" t="s">
        <v>73</v>
      </c>
      <c r="AY537" s="174" t="s">
        <v>149</v>
      </c>
    </row>
    <row r="538" spans="2:65" s="12" customFormat="1">
      <c r="B538" s="172"/>
      <c r="D538" s="173" t="s">
        <v>173</v>
      </c>
      <c r="E538" s="174" t="s">
        <v>5</v>
      </c>
      <c r="F538" s="175" t="s">
        <v>1769</v>
      </c>
      <c r="H538" s="176">
        <v>95.409000000000006</v>
      </c>
      <c r="L538" s="172"/>
      <c r="M538" s="177"/>
      <c r="N538" s="178"/>
      <c r="O538" s="178"/>
      <c r="P538" s="178"/>
      <c r="Q538" s="178"/>
      <c r="R538" s="178"/>
      <c r="S538" s="178"/>
      <c r="T538" s="179"/>
      <c r="AT538" s="174" t="s">
        <v>173</v>
      </c>
      <c r="AU538" s="174" t="s">
        <v>82</v>
      </c>
      <c r="AV538" s="12" t="s">
        <v>82</v>
      </c>
      <c r="AW538" s="12" t="s">
        <v>36</v>
      </c>
      <c r="AX538" s="12" t="s">
        <v>73</v>
      </c>
      <c r="AY538" s="174" t="s">
        <v>149</v>
      </c>
    </row>
    <row r="539" spans="2:65" s="14" customFormat="1">
      <c r="B539" s="188"/>
      <c r="D539" s="173" t="s">
        <v>173</v>
      </c>
      <c r="E539" s="189" t="s">
        <v>5</v>
      </c>
      <c r="F539" s="190" t="s">
        <v>194</v>
      </c>
      <c r="H539" s="191">
        <v>583.58500000000004</v>
      </c>
      <c r="L539" s="188"/>
      <c r="M539" s="192"/>
      <c r="N539" s="193"/>
      <c r="O539" s="193"/>
      <c r="P539" s="193"/>
      <c r="Q539" s="193"/>
      <c r="R539" s="193"/>
      <c r="S539" s="193"/>
      <c r="T539" s="194"/>
      <c r="AT539" s="189" t="s">
        <v>173</v>
      </c>
      <c r="AU539" s="189" t="s">
        <v>82</v>
      </c>
      <c r="AV539" s="14" t="s">
        <v>156</v>
      </c>
      <c r="AW539" s="14" t="s">
        <v>36</v>
      </c>
      <c r="AX539" s="14" t="s">
        <v>80</v>
      </c>
      <c r="AY539" s="189" t="s">
        <v>149</v>
      </c>
    </row>
    <row r="540" spans="2:65" s="1" customFormat="1" ht="25.5" customHeight="1">
      <c r="B540" s="160"/>
      <c r="C540" s="161" t="s">
        <v>654</v>
      </c>
      <c r="D540" s="161" t="s">
        <v>151</v>
      </c>
      <c r="E540" s="162" t="s">
        <v>759</v>
      </c>
      <c r="F540" s="163" t="s">
        <v>760</v>
      </c>
      <c r="G540" s="164" t="s">
        <v>400</v>
      </c>
      <c r="H540" s="165">
        <v>6756.3230000000003</v>
      </c>
      <c r="I540" s="166"/>
      <c r="J540" s="166">
        <f>ROUND(I540*H540,2)</f>
        <v>0</v>
      </c>
      <c r="K540" s="163" t="s">
        <v>155</v>
      </c>
      <c r="L540" s="39"/>
      <c r="M540" s="167" t="s">
        <v>5</v>
      </c>
      <c r="N540" s="168" t="s">
        <v>44</v>
      </c>
      <c r="O540" s="169">
        <v>2E-3</v>
      </c>
      <c r="P540" s="169">
        <f>O540*H540</f>
        <v>13.512646</v>
      </c>
      <c r="Q540" s="169">
        <v>0</v>
      </c>
      <c r="R540" s="169">
        <f>Q540*H540</f>
        <v>0</v>
      </c>
      <c r="S540" s="169">
        <v>0</v>
      </c>
      <c r="T540" s="170">
        <f>S540*H540</f>
        <v>0</v>
      </c>
      <c r="AR540" s="25" t="s">
        <v>156</v>
      </c>
      <c r="AT540" s="25" t="s">
        <v>151</v>
      </c>
      <c r="AU540" s="25" t="s">
        <v>82</v>
      </c>
      <c r="AY540" s="25" t="s">
        <v>149</v>
      </c>
      <c r="BE540" s="171">
        <f>IF(N540="základní",J540,0)</f>
        <v>0</v>
      </c>
      <c r="BF540" s="171">
        <f>IF(N540="snížená",J540,0)</f>
        <v>0</v>
      </c>
      <c r="BG540" s="171">
        <f>IF(N540="zákl. přenesená",J540,0)</f>
        <v>0</v>
      </c>
      <c r="BH540" s="171">
        <f>IF(N540="sníž. přenesená",J540,0)</f>
        <v>0</v>
      </c>
      <c r="BI540" s="171">
        <f>IF(N540="nulová",J540,0)</f>
        <v>0</v>
      </c>
      <c r="BJ540" s="25" t="s">
        <v>80</v>
      </c>
      <c r="BK540" s="171">
        <f>ROUND(I540*H540,2)</f>
        <v>0</v>
      </c>
      <c r="BL540" s="25" t="s">
        <v>156</v>
      </c>
      <c r="BM540" s="25" t="s">
        <v>1770</v>
      </c>
    </row>
    <row r="541" spans="2:65" s="13" customFormat="1">
      <c r="B541" s="182"/>
      <c r="D541" s="173" t="s">
        <v>173</v>
      </c>
      <c r="E541" s="183" t="s">
        <v>5</v>
      </c>
      <c r="F541" s="184" t="s">
        <v>762</v>
      </c>
      <c r="H541" s="183" t="s">
        <v>5</v>
      </c>
      <c r="L541" s="182"/>
      <c r="M541" s="185"/>
      <c r="N541" s="186"/>
      <c r="O541" s="186"/>
      <c r="P541" s="186"/>
      <c r="Q541" s="186"/>
      <c r="R541" s="186"/>
      <c r="S541" s="186"/>
      <c r="T541" s="187"/>
      <c r="AT541" s="183" t="s">
        <v>173</v>
      </c>
      <c r="AU541" s="183" t="s">
        <v>82</v>
      </c>
      <c r="AV541" s="13" t="s">
        <v>80</v>
      </c>
      <c r="AW541" s="13" t="s">
        <v>36</v>
      </c>
      <c r="AX541" s="13" t="s">
        <v>73</v>
      </c>
      <c r="AY541" s="183" t="s">
        <v>149</v>
      </c>
    </row>
    <row r="542" spans="2:65" s="13" customFormat="1">
      <c r="B542" s="182"/>
      <c r="D542" s="173" t="s">
        <v>173</v>
      </c>
      <c r="E542" s="183" t="s">
        <v>5</v>
      </c>
      <c r="F542" s="184" t="s">
        <v>190</v>
      </c>
      <c r="H542" s="183" t="s">
        <v>5</v>
      </c>
      <c r="L542" s="182"/>
      <c r="M542" s="185"/>
      <c r="N542" s="186"/>
      <c r="O542" s="186"/>
      <c r="P542" s="186"/>
      <c r="Q542" s="186"/>
      <c r="R542" s="186"/>
      <c r="S542" s="186"/>
      <c r="T542" s="187"/>
      <c r="AT542" s="183" t="s">
        <v>173</v>
      </c>
      <c r="AU542" s="183" t="s">
        <v>82</v>
      </c>
      <c r="AV542" s="13" t="s">
        <v>80</v>
      </c>
      <c r="AW542" s="13" t="s">
        <v>36</v>
      </c>
      <c r="AX542" s="13" t="s">
        <v>73</v>
      </c>
      <c r="AY542" s="183" t="s">
        <v>149</v>
      </c>
    </row>
    <row r="543" spans="2:65" s="12" customFormat="1">
      <c r="B543" s="172"/>
      <c r="D543" s="173" t="s">
        <v>173</v>
      </c>
      <c r="E543" s="174" t="s">
        <v>5</v>
      </c>
      <c r="F543" s="175" t="s">
        <v>1763</v>
      </c>
      <c r="H543" s="176">
        <v>54.039000000000001</v>
      </c>
      <c r="L543" s="172"/>
      <c r="M543" s="177"/>
      <c r="N543" s="178"/>
      <c r="O543" s="178"/>
      <c r="P543" s="178"/>
      <c r="Q543" s="178"/>
      <c r="R543" s="178"/>
      <c r="S543" s="178"/>
      <c r="T543" s="179"/>
      <c r="AT543" s="174" t="s">
        <v>173</v>
      </c>
      <c r="AU543" s="174" t="s">
        <v>82</v>
      </c>
      <c r="AV543" s="12" t="s">
        <v>82</v>
      </c>
      <c r="AW543" s="12" t="s">
        <v>36</v>
      </c>
      <c r="AX543" s="12" t="s">
        <v>73</v>
      </c>
      <c r="AY543" s="174" t="s">
        <v>149</v>
      </c>
    </row>
    <row r="544" spans="2:65" s="12" customFormat="1">
      <c r="B544" s="172"/>
      <c r="D544" s="173" t="s">
        <v>173</v>
      </c>
      <c r="E544" s="174" t="s">
        <v>5</v>
      </c>
      <c r="F544" s="175" t="s">
        <v>1764</v>
      </c>
      <c r="H544" s="176">
        <v>99.209000000000003</v>
      </c>
      <c r="L544" s="172"/>
      <c r="M544" s="177"/>
      <c r="N544" s="178"/>
      <c r="O544" s="178"/>
      <c r="P544" s="178"/>
      <c r="Q544" s="178"/>
      <c r="R544" s="178"/>
      <c r="S544" s="178"/>
      <c r="T544" s="179"/>
      <c r="AT544" s="174" t="s">
        <v>173</v>
      </c>
      <c r="AU544" s="174" t="s">
        <v>82</v>
      </c>
      <c r="AV544" s="12" t="s">
        <v>82</v>
      </c>
      <c r="AW544" s="12" t="s">
        <v>36</v>
      </c>
      <c r="AX544" s="12" t="s">
        <v>73</v>
      </c>
      <c r="AY544" s="174" t="s">
        <v>149</v>
      </c>
    </row>
    <row r="545" spans="2:65" s="13" customFormat="1">
      <c r="B545" s="182"/>
      <c r="D545" s="173" t="s">
        <v>173</v>
      </c>
      <c r="E545" s="183" t="s">
        <v>5</v>
      </c>
      <c r="F545" s="184" t="s">
        <v>192</v>
      </c>
      <c r="H545" s="183" t="s">
        <v>5</v>
      </c>
      <c r="L545" s="182"/>
      <c r="M545" s="185"/>
      <c r="N545" s="186"/>
      <c r="O545" s="186"/>
      <c r="P545" s="186"/>
      <c r="Q545" s="186"/>
      <c r="R545" s="186"/>
      <c r="S545" s="186"/>
      <c r="T545" s="187"/>
      <c r="AT545" s="183" t="s">
        <v>173</v>
      </c>
      <c r="AU545" s="183" t="s">
        <v>82</v>
      </c>
      <c r="AV545" s="13" t="s">
        <v>80</v>
      </c>
      <c r="AW545" s="13" t="s">
        <v>36</v>
      </c>
      <c r="AX545" s="13" t="s">
        <v>73</v>
      </c>
      <c r="AY545" s="183" t="s">
        <v>149</v>
      </c>
    </row>
    <row r="546" spans="2:65" s="12" customFormat="1">
      <c r="B546" s="172"/>
      <c r="D546" s="173" t="s">
        <v>173</v>
      </c>
      <c r="E546" s="174" t="s">
        <v>5</v>
      </c>
      <c r="F546" s="175" t="s">
        <v>1765</v>
      </c>
      <c r="H546" s="176">
        <v>9.2509999999999994</v>
      </c>
      <c r="L546" s="172"/>
      <c r="M546" s="177"/>
      <c r="N546" s="178"/>
      <c r="O546" s="178"/>
      <c r="P546" s="178"/>
      <c r="Q546" s="178"/>
      <c r="R546" s="178"/>
      <c r="S546" s="178"/>
      <c r="T546" s="179"/>
      <c r="AT546" s="174" t="s">
        <v>173</v>
      </c>
      <c r="AU546" s="174" t="s">
        <v>82</v>
      </c>
      <c r="AV546" s="12" t="s">
        <v>82</v>
      </c>
      <c r="AW546" s="12" t="s">
        <v>36</v>
      </c>
      <c r="AX546" s="12" t="s">
        <v>73</v>
      </c>
      <c r="AY546" s="174" t="s">
        <v>149</v>
      </c>
    </row>
    <row r="547" spans="2:65" s="12" customFormat="1">
      <c r="B547" s="172"/>
      <c r="D547" s="173" t="s">
        <v>173</v>
      </c>
      <c r="E547" s="174" t="s">
        <v>5</v>
      </c>
      <c r="F547" s="175" t="s">
        <v>1766</v>
      </c>
      <c r="H547" s="176">
        <v>9.57</v>
      </c>
      <c r="L547" s="172"/>
      <c r="M547" s="177"/>
      <c r="N547" s="178"/>
      <c r="O547" s="178"/>
      <c r="P547" s="178"/>
      <c r="Q547" s="178"/>
      <c r="R547" s="178"/>
      <c r="S547" s="178"/>
      <c r="T547" s="179"/>
      <c r="AT547" s="174" t="s">
        <v>173</v>
      </c>
      <c r="AU547" s="174" t="s">
        <v>82</v>
      </c>
      <c r="AV547" s="12" t="s">
        <v>82</v>
      </c>
      <c r="AW547" s="12" t="s">
        <v>36</v>
      </c>
      <c r="AX547" s="12" t="s">
        <v>73</v>
      </c>
      <c r="AY547" s="174" t="s">
        <v>149</v>
      </c>
    </row>
    <row r="548" spans="2:65" s="15" customFormat="1">
      <c r="B548" s="195"/>
      <c r="D548" s="173" t="s">
        <v>173</v>
      </c>
      <c r="E548" s="196" t="s">
        <v>5</v>
      </c>
      <c r="F548" s="197" t="s">
        <v>284</v>
      </c>
      <c r="H548" s="198">
        <v>172.06899999999999</v>
      </c>
      <c r="L548" s="195"/>
      <c r="M548" s="199"/>
      <c r="N548" s="200"/>
      <c r="O548" s="200"/>
      <c r="P548" s="200"/>
      <c r="Q548" s="200"/>
      <c r="R548" s="200"/>
      <c r="S548" s="200"/>
      <c r="T548" s="201"/>
      <c r="AT548" s="196" t="s">
        <v>173</v>
      </c>
      <c r="AU548" s="196" t="s">
        <v>82</v>
      </c>
      <c r="AV548" s="15" t="s">
        <v>161</v>
      </c>
      <c r="AW548" s="15" t="s">
        <v>36</v>
      </c>
      <c r="AX548" s="15" t="s">
        <v>73</v>
      </c>
      <c r="AY548" s="196" t="s">
        <v>149</v>
      </c>
    </row>
    <row r="549" spans="2:65" s="13" customFormat="1">
      <c r="B549" s="182"/>
      <c r="D549" s="173" t="s">
        <v>173</v>
      </c>
      <c r="E549" s="183" t="s">
        <v>5</v>
      </c>
      <c r="F549" s="184" t="s">
        <v>763</v>
      </c>
      <c r="H549" s="183" t="s">
        <v>5</v>
      </c>
      <c r="L549" s="182"/>
      <c r="M549" s="185"/>
      <c r="N549" s="186"/>
      <c r="O549" s="186"/>
      <c r="P549" s="186"/>
      <c r="Q549" s="186"/>
      <c r="R549" s="186"/>
      <c r="S549" s="186"/>
      <c r="T549" s="187"/>
      <c r="AT549" s="183" t="s">
        <v>173</v>
      </c>
      <c r="AU549" s="183" t="s">
        <v>82</v>
      </c>
      <c r="AV549" s="13" t="s">
        <v>80</v>
      </c>
      <c r="AW549" s="13" t="s">
        <v>36</v>
      </c>
      <c r="AX549" s="13" t="s">
        <v>73</v>
      </c>
      <c r="AY549" s="183" t="s">
        <v>149</v>
      </c>
    </row>
    <row r="550" spans="2:65" s="12" customFormat="1">
      <c r="B550" s="172"/>
      <c r="D550" s="173" t="s">
        <v>173</v>
      </c>
      <c r="E550" s="174" t="s">
        <v>5</v>
      </c>
      <c r="F550" s="175" t="s">
        <v>1771</v>
      </c>
      <c r="H550" s="176">
        <v>2753.098</v>
      </c>
      <c r="L550" s="172"/>
      <c r="M550" s="177"/>
      <c r="N550" s="178"/>
      <c r="O550" s="178"/>
      <c r="P550" s="178"/>
      <c r="Q550" s="178"/>
      <c r="R550" s="178"/>
      <c r="S550" s="178"/>
      <c r="T550" s="179"/>
      <c r="AT550" s="174" t="s">
        <v>173</v>
      </c>
      <c r="AU550" s="174" t="s">
        <v>82</v>
      </c>
      <c r="AV550" s="12" t="s">
        <v>82</v>
      </c>
      <c r="AW550" s="12" t="s">
        <v>36</v>
      </c>
      <c r="AX550" s="12" t="s">
        <v>73</v>
      </c>
      <c r="AY550" s="174" t="s">
        <v>149</v>
      </c>
    </row>
    <row r="551" spans="2:65" s="12" customFormat="1">
      <c r="B551" s="172"/>
      <c r="D551" s="173" t="s">
        <v>173</v>
      </c>
      <c r="E551" s="174" t="s">
        <v>5</v>
      </c>
      <c r="F551" s="175" t="s">
        <v>1772</v>
      </c>
      <c r="H551" s="176">
        <v>2304.614</v>
      </c>
      <c r="L551" s="172"/>
      <c r="M551" s="177"/>
      <c r="N551" s="178"/>
      <c r="O551" s="178"/>
      <c r="P551" s="178"/>
      <c r="Q551" s="178"/>
      <c r="R551" s="178"/>
      <c r="S551" s="178"/>
      <c r="T551" s="179"/>
      <c r="AT551" s="174" t="s">
        <v>173</v>
      </c>
      <c r="AU551" s="174" t="s">
        <v>82</v>
      </c>
      <c r="AV551" s="12" t="s">
        <v>82</v>
      </c>
      <c r="AW551" s="12" t="s">
        <v>36</v>
      </c>
      <c r="AX551" s="12" t="s">
        <v>73</v>
      </c>
      <c r="AY551" s="174" t="s">
        <v>149</v>
      </c>
    </row>
    <row r="552" spans="2:65" s="12" customFormat="1">
      <c r="B552" s="172"/>
      <c r="D552" s="173" t="s">
        <v>173</v>
      </c>
      <c r="E552" s="174" t="s">
        <v>5</v>
      </c>
      <c r="F552" s="175" t="s">
        <v>1773</v>
      </c>
      <c r="H552" s="176">
        <v>1526.5419999999999</v>
      </c>
      <c r="L552" s="172"/>
      <c r="M552" s="177"/>
      <c r="N552" s="178"/>
      <c r="O552" s="178"/>
      <c r="P552" s="178"/>
      <c r="Q552" s="178"/>
      <c r="R552" s="178"/>
      <c r="S552" s="178"/>
      <c r="T552" s="179"/>
      <c r="AT552" s="174" t="s">
        <v>173</v>
      </c>
      <c r="AU552" s="174" t="s">
        <v>82</v>
      </c>
      <c r="AV552" s="12" t="s">
        <v>82</v>
      </c>
      <c r="AW552" s="12" t="s">
        <v>36</v>
      </c>
      <c r="AX552" s="12" t="s">
        <v>73</v>
      </c>
      <c r="AY552" s="174" t="s">
        <v>149</v>
      </c>
    </row>
    <row r="553" spans="2:65" s="14" customFormat="1">
      <c r="B553" s="188"/>
      <c r="D553" s="173" t="s">
        <v>173</v>
      </c>
      <c r="E553" s="189" t="s">
        <v>5</v>
      </c>
      <c r="F553" s="190" t="s">
        <v>194</v>
      </c>
      <c r="H553" s="191">
        <v>6756.3230000000003</v>
      </c>
      <c r="L553" s="188"/>
      <c r="M553" s="192"/>
      <c r="N553" s="193"/>
      <c r="O553" s="193"/>
      <c r="P553" s="193"/>
      <c r="Q553" s="193"/>
      <c r="R553" s="193"/>
      <c r="S553" s="193"/>
      <c r="T553" s="194"/>
      <c r="AT553" s="189" t="s">
        <v>173</v>
      </c>
      <c r="AU553" s="189" t="s">
        <v>82</v>
      </c>
      <c r="AV553" s="14" t="s">
        <v>156</v>
      </c>
      <c r="AW553" s="14" t="s">
        <v>36</v>
      </c>
      <c r="AX553" s="14" t="s">
        <v>80</v>
      </c>
      <c r="AY553" s="189" t="s">
        <v>149</v>
      </c>
    </row>
    <row r="554" spans="2:65" s="1" customFormat="1" ht="16.5" customHeight="1">
      <c r="B554" s="160"/>
      <c r="C554" s="161" t="s">
        <v>659</v>
      </c>
      <c r="D554" s="161" t="s">
        <v>151</v>
      </c>
      <c r="E554" s="162" t="s">
        <v>768</v>
      </c>
      <c r="F554" s="163" t="s">
        <v>769</v>
      </c>
      <c r="G554" s="164" t="s">
        <v>400</v>
      </c>
      <c r="H554" s="165">
        <v>172.06899999999999</v>
      </c>
      <c r="I554" s="166"/>
      <c r="J554" s="166">
        <f>ROUND(I554*H554,2)</f>
        <v>0</v>
      </c>
      <c r="K554" s="163" t="s">
        <v>155</v>
      </c>
      <c r="L554" s="39"/>
      <c r="M554" s="167" t="s">
        <v>5</v>
      </c>
      <c r="N554" s="168" t="s">
        <v>44</v>
      </c>
      <c r="O554" s="169">
        <v>0.159</v>
      </c>
      <c r="P554" s="169">
        <f>O554*H554</f>
        <v>27.358970999999997</v>
      </c>
      <c r="Q554" s="169">
        <v>0</v>
      </c>
      <c r="R554" s="169">
        <f>Q554*H554</f>
        <v>0</v>
      </c>
      <c r="S554" s="169">
        <v>0</v>
      </c>
      <c r="T554" s="170">
        <f>S554*H554</f>
        <v>0</v>
      </c>
      <c r="AR554" s="25" t="s">
        <v>156</v>
      </c>
      <c r="AT554" s="25" t="s">
        <v>151</v>
      </c>
      <c r="AU554" s="25" t="s">
        <v>82</v>
      </c>
      <c r="AY554" s="25" t="s">
        <v>149</v>
      </c>
      <c r="BE554" s="171">
        <f>IF(N554="základní",J554,0)</f>
        <v>0</v>
      </c>
      <c r="BF554" s="171">
        <f>IF(N554="snížená",J554,0)</f>
        <v>0</v>
      </c>
      <c r="BG554" s="171">
        <f>IF(N554="zákl. přenesená",J554,0)</f>
        <v>0</v>
      </c>
      <c r="BH554" s="171">
        <f>IF(N554="sníž. přenesená",J554,0)</f>
        <v>0</v>
      </c>
      <c r="BI554" s="171">
        <f>IF(N554="nulová",J554,0)</f>
        <v>0</v>
      </c>
      <c r="BJ554" s="25" t="s">
        <v>80</v>
      </c>
      <c r="BK554" s="171">
        <f>ROUND(I554*H554,2)</f>
        <v>0</v>
      </c>
      <c r="BL554" s="25" t="s">
        <v>156</v>
      </c>
      <c r="BM554" s="25" t="s">
        <v>1774</v>
      </c>
    </row>
    <row r="555" spans="2:65" s="13" customFormat="1">
      <c r="B555" s="182"/>
      <c r="D555" s="173" t="s">
        <v>173</v>
      </c>
      <c r="E555" s="183" t="s">
        <v>5</v>
      </c>
      <c r="F555" s="184" t="s">
        <v>762</v>
      </c>
      <c r="H555" s="183" t="s">
        <v>5</v>
      </c>
      <c r="L555" s="182"/>
      <c r="M555" s="185"/>
      <c r="N555" s="186"/>
      <c r="O555" s="186"/>
      <c r="P555" s="186"/>
      <c r="Q555" s="186"/>
      <c r="R555" s="186"/>
      <c r="S555" s="186"/>
      <c r="T555" s="187"/>
      <c r="AT555" s="183" t="s">
        <v>173</v>
      </c>
      <c r="AU555" s="183" t="s">
        <v>82</v>
      </c>
      <c r="AV555" s="13" t="s">
        <v>80</v>
      </c>
      <c r="AW555" s="13" t="s">
        <v>36</v>
      </c>
      <c r="AX555" s="13" t="s">
        <v>73</v>
      </c>
      <c r="AY555" s="183" t="s">
        <v>149</v>
      </c>
    </row>
    <row r="556" spans="2:65" s="13" customFormat="1">
      <c r="B556" s="182"/>
      <c r="D556" s="173" t="s">
        <v>173</v>
      </c>
      <c r="E556" s="183" t="s">
        <v>5</v>
      </c>
      <c r="F556" s="184" t="s">
        <v>190</v>
      </c>
      <c r="H556" s="183" t="s">
        <v>5</v>
      </c>
      <c r="L556" s="182"/>
      <c r="M556" s="185"/>
      <c r="N556" s="186"/>
      <c r="O556" s="186"/>
      <c r="P556" s="186"/>
      <c r="Q556" s="186"/>
      <c r="R556" s="186"/>
      <c r="S556" s="186"/>
      <c r="T556" s="187"/>
      <c r="AT556" s="183" t="s">
        <v>173</v>
      </c>
      <c r="AU556" s="183" t="s">
        <v>82</v>
      </c>
      <c r="AV556" s="13" t="s">
        <v>80</v>
      </c>
      <c r="AW556" s="13" t="s">
        <v>36</v>
      </c>
      <c r="AX556" s="13" t="s">
        <v>73</v>
      </c>
      <c r="AY556" s="183" t="s">
        <v>149</v>
      </c>
    </row>
    <row r="557" spans="2:65" s="12" customFormat="1">
      <c r="B557" s="172"/>
      <c r="D557" s="173" t="s">
        <v>173</v>
      </c>
      <c r="E557" s="174" t="s">
        <v>5</v>
      </c>
      <c r="F557" s="175" t="s">
        <v>1763</v>
      </c>
      <c r="H557" s="176">
        <v>54.039000000000001</v>
      </c>
      <c r="L557" s="172"/>
      <c r="M557" s="177"/>
      <c r="N557" s="178"/>
      <c r="O557" s="178"/>
      <c r="P557" s="178"/>
      <c r="Q557" s="178"/>
      <c r="R557" s="178"/>
      <c r="S557" s="178"/>
      <c r="T557" s="179"/>
      <c r="AT557" s="174" t="s">
        <v>173</v>
      </c>
      <c r="AU557" s="174" t="s">
        <v>82</v>
      </c>
      <c r="AV557" s="12" t="s">
        <v>82</v>
      </c>
      <c r="AW557" s="12" t="s">
        <v>36</v>
      </c>
      <c r="AX557" s="12" t="s">
        <v>73</v>
      </c>
      <c r="AY557" s="174" t="s">
        <v>149</v>
      </c>
    </row>
    <row r="558" spans="2:65" s="12" customFormat="1">
      <c r="B558" s="172"/>
      <c r="D558" s="173" t="s">
        <v>173</v>
      </c>
      <c r="E558" s="174" t="s">
        <v>5</v>
      </c>
      <c r="F558" s="175" t="s">
        <v>1764</v>
      </c>
      <c r="H558" s="176">
        <v>99.209000000000003</v>
      </c>
      <c r="L558" s="172"/>
      <c r="M558" s="177"/>
      <c r="N558" s="178"/>
      <c r="O558" s="178"/>
      <c r="P558" s="178"/>
      <c r="Q558" s="178"/>
      <c r="R558" s="178"/>
      <c r="S558" s="178"/>
      <c r="T558" s="179"/>
      <c r="AT558" s="174" t="s">
        <v>173</v>
      </c>
      <c r="AU558" s="174" t="s">
        <v>82</v>
      </c>
      <c r="AV558" s="12" t="s">
        <v>82</v>
      </c>
      <c r="AW558" s="12" t="s">
        <v>36</v>
      </c>
      <c r="AX558" s="12" t="s">
        <v>73</v>
      </c>
      <c r="AY558" s="174" t="s">
        <v>149</v>
      </c>
    </row>
    <row r="559" spans="2:65" s="13" customFormat="1">
      <c r="B559" s="182"/>
      <c r="D559" s="173" t="s">
        <v>173</v>
      </c>
      <c r="E559" s="183" t="s">
        <v>5</v>
      </c>
      <c r="F559" s="184" t="s">
        <v>192</v>
      </c>
      <c r="H559" s="183" t="s">
        <v>5</v>
      </c>
      <c r="L559" s="182"/>
      <c r="M559" s="185"/>
      <c r="N559" s="186"/>
      <c r="O559" s="186"/>
      <c r="P559" s="186"/>
      <c r="Q559" s="186"/>
      <c r="R559" s="186"/>
      <c r="S559" s="186"/>
      <c r="T559" s="187"/>
      <c r="AT559" s="183" t="s">
        <v>173</v>
      </c>
      <c r="AU559" s="183" t="s">
        <v>82</v>
      </c>
      <c r="AV559" s="13" t="s">
        <v>80</v>
      </c>
      <c r="AW559" s="13" t="s">
        <v>36</v>
      </c>
      <c r="AX559" s="13" t="s">
        <v>73</v>
      </c>
      <c r="AY559" s="183" t="s">
        <v>149</v>
      </c>
    </row>
    <row r="560" spans="2:65" s="12" customFormat="1">
      <c r="B560" s="172"/>
      <c r="D560" s="173" t="s">
        <v>173</v>
      </c>
      <c r="E560" s="174" t="s">
        <v>5</v>
      </c>
      <c r="F560" s="175" t="s">
        <v>1765</v>
      </c>
      <c r="H560" s="176">
        <v>9.2509999999999994</v>
      </c>
      <c r="L560" s="172"/>
      <c r="M560" s="177"/>
      <c r="N560" s="178"/>
      <c r="O560" s="178"/>
      <c r="P560" s="178"/>
      <c r="Q560" s="178"/>
      <c r="R560" s="178"/>
      <c r="S560" s="178"/>
      <c r="T560" s="179"/>
      <c r="AT560" s="174" t="s">
        <v>173</v>
      </c>
      <c r="AU560" s="174" t="s">
        <v>82</v>
      </c>
      <c r="AV560" s="12" t="s">
        <v>82</v>
      </c>
      <c r="AW560" s="12" t="s">
        <v>36</v>
      </c>
      <c r="AX560" s="12" t="s">
        <v>73</v>
      </c>
      <c r="AY560" s="174" t="s">
        <v>149</v>
      </c>
    </row>
    <row r="561" spans="2:65" s="12" customFormat="1">
      <c r="B561" s="172"/>
      <c r="D561" s="173" t="s">
        <v>173</v>
      </c>
      <c r="E561" s="174" t="s">
        <v>5</v>
      </c>
      <c r="F561" s="175" t="s">
        <v>1766</v>
      </c>
      <c r="H561" s="176">
        <v>9.57</v>
      </c>
      <c r="L561" s="172"/>
      <c r="M561" s="177"/>
      <c r="N561" s="178"/>
      <c r="O561" s="178"/>
      <c r="P561" s="178"/>
      <c r="Q561" s="178"/>
      <c r="R561" s="178"/>
      <c r="S561" s="178"/>
      <c r="T561" s="179"/>
      <c r="AT561" s="174" t="s">
        <v>173</v>
      </c>
      <c r="AU561" s="174" t="s">
        <v>82</v>
      </c>
      <c r="AV561" s="12" t="s">
        <v>82</v>
      </c>
      <c r="AW561" s="12" t="s">
        <v>36</v>
      </c>
      <c r="AX561" s="12" t="s">
        <v>73</v>
      </c>
      <c r="AY561" s="174" t="s">
        <v>149</v>
      </c>
    </row>
    <row r="562" spans="2:65" s="14" customFormat="1">
      <c r="B562" s="188"/>
      <c r="D562" s="173" t="s">
        <v>173</v>
      </c>
      <c r="E562" s="189" t="s">
        <v>5</v>
      </c>
      <c r="F562" s="190" t="s">
        <v>194</v>
      </c>
      <c r="H562" s="191">
        <v>172.06899999999999</v>
      </c>
      <c r="L562" s="188"/>
      <c r="M562" s="192"/>
      <c r="N562" s="193"/>
      <c r="O562" s="193"/>
      <c r="P562" s="193"/>
      <c r="Q562" s="193"/>
      <c r="R562" s="193"/>
      <c r="S562" s="193"/>
      <c r="T562" s="194"/>
      <c r="AT562" s="189" t="s">
        <v>173</v>
      </c>
      <c r="AU562" s="189" t="s">
        <v>82</v>
      </c>
      <c r="AV562" s="14" t="s">
        <v>156</v>
      </c>
      <c r="AW562" s="14" t="s">
        <v>36</v>
      </c>
      <c r="AX562" s="14" t="s">
        <v>80</v>
      </c>
      <c r="AY562" s="189" t="s">
        <v>149</v>
      </c>
    </row>
    <row r="563" spans="2:65" s="1" customFormat="1" ht="25.5" customHeight="1">
      <c r="B563" s="160"/>
      <c r="C563" s="161" t="s">
        <v>664</v>
      </c>
      <c r="D563" s="161" t="s">
        <v>151</v>
      </c>
      <c r="E563" s="162" t="s">
        <v>772</v>
      </c>
      <c r="F563" s="163" t="s">
        <v>773</v>
      </c>
      <c r="G563" s="164" t="s">
        <v>400</v>
      </c>
      <c r="H563" s="165">
        <v>239.447</v>
      </c>
      <c r="I563" s="166"/>
      <c r="J563" s="166">
        <f>ROUND(I563*H563,2)</f>
        <v>0</v>
      </c>
      <c r="K563" s="163" t="s">
        <v>155</v>
      </c>
      <c r="L563" s="39"/>
      <c r="M563" s="167" t="s">
        <v>5</v>
      </c>
      <c r="N563" s="168" t="s">
        <v>44</v>
      </c>
      <c r="O563" s="169">
        <v>0</v>
      </c>
      <c r="P563" s="169">
        <f>O563*H563</f>
        <v>0</v>
      </c>
      <c r="Q563" s="169">
        <v>0</v>
      </c>
      <c r="R563" s="169">
        <f>Q563*H563</f>
        <v>0</v>
      </c>
      <c r="S563" s="169">
        <v>0</v>
      </c>
      <c r="T563" s="170">
        <f>S563*H563</f>
        <v>0</v>
      </c>
      <c r="AR563" s="25" t="s">
        <v>156</v>
      </c>
      <c r="AT563" s="25" t="s">
        <v>151</v>
      </c>
      <c r="AU563" s="25" t="s">
        <v>82</v>
      </c>
      <c r="AY563" s="25" t="s">
        <v>149</v>
      </c>
      <c r="BE563" s="171">
        <f>IF(N563="základní",J563,0)</f>
        <v>0</v>
      </c>
      <c r="BF563" s="171">
        <f>IF(N563="snížená",J563,0)</f>
        <v>0</v>
      </c>
      <c r="BG563" s="171">
        <f>IF(N563="zákl. přenesená",J563,0)</f>
        <v>0</v>
      </c>
      <c r="BH563" s="171">
        <f>IF(N563="sníž. přenesená",J563,0)</f>
        <v>0</v>
      </c>
      <c r="BI563" s="171">
        <f>IF(N563="nulová",J563,0)</f>
        <v>0</v>
      </c>
      <c r="BJ563" s="25" t="s">
        <v>80</v>
      </c>
      <c r="BK563" s="171">
        <f>ROUND(I563*H563,2)</f>
        <v>0</v>
      </c>
      <c r="BL563" s="25" t="s">
        <v>156</v>
      </c>
      <c r="BM563" s="25" t="s">
        <v>1775</v>
      </c>
    </row>
    <row r="564" spans="2:65" s="12" customFormat="1">
      <c r="B564" s="172"/>
      <c r="D564" s="173" t="s">
        <v>173</v>
      </c>
      <c r="E564" s="174" t="s">
        <v>5</v>
      </c>
      <c r="F564" s="175" t="s">
        <v>1768</v>
      </c>
      <c r="H564" s="176">
        <v>144.03800000000001</v>
      </c>
      <c r="L564" s="172"/>
      <c r="M564" s="177"/>
      <c r="N564" s="178"/>
      <c r="O564" s="178"/>
      <c r="P564" s="178"/>
      <c r="Q564" s="178"/>
      <c r="R564" s="178"/>
      <c r="S564" s="178"/>
      <c r="T564" s="179"/>
      <c r="AT564" s="174" t="s">
        <v>173</v>
      </c>
      <c r="AU564" s="174" t="s">
        <v>82</v>
      </c>
      <c r="AV564" s="12" t="s">
        <v>82</v>
      </c>
      <c r="AW564" s="12" t="s">
        <v>36</v>
      </c>
      <c r="AX564" s="12" t="s">
        <v>73</v>
      </c>
      <c r="AY564" s="174" t="s">
        <v>149</v>
      </c>
    </row>
    <row r="565" spans="2:65" s="12" customFormat="1">
      <c r="B565" s="172"/>
      <c r="D565" s="173" t="s">
        <v>173</v>
      </c>
      <c r="E565" s="174" t="s">
        <v>5</v>
      </c>
      <c r="F565" s="175" t="s">
        <v>1769</v>
      </c>
      <c r="H565" s="176">
        <v>95.409000000000006</v>
      </c>
      <c r="L565" s="172"/>
      <c r="M565" s="177"/>
      <c r="N565" s="178"/>
      <c r="O565" s="178"/>
      <c r="P565" s="178"/>
      <c r="Q565" s="178"/>
      <c r="R565" s="178"/>
      <c r="S565" s="178"/>
      <c r="T565" s="179"/>
      <c r="AT565" s="174" t="s">
        <v>173</v>
      </c>
      <c r="AU565" s="174" t="s">
        <v>82</v>
      </c>
      <c r="AV565" s="12" t="s">
        <v>82</v>
      </c>
      <c r="AW565" s="12" t="s">
        <v>36</v>
      </c>
      <c r="AX565" s="12" t="s">
        <v>73</v>
      </c>
      <c r="AY565" s="174" t="s">
        <v>149</v>
      </c>
    </row>
    <row r="566" spans="2:65" s="14" customFormat="1">
      <c r="B566" s="188"/>
      <c r="D566" s="173" t="s">
        <v>173</v>
      </c>
      <c r="E566" s="189" t="s">
        <v>5</v>
      </c>
      <c r="F566" s="190" t="s">
        <v>194</v>
      </c>
      <c r="H566" s="191">
        <v>239.447</v>
      </c>
      <c r="L566" s="188"/>
      <c r="M566" s="192"/>
      <c r="N566" s="193"/>
      <c r="O566" s="193"/>
      <c r="P566" s="193"/>
      <c r="Q566" s="193"/>
      <c r="R566" s="193"/>
      <c r="S566" s="193"/>
      <c r="T566" s="194"/>
      <c r="AT566" s="189" t="s">
        <v>173</v>
      </c>
      <c r="AU566" s="189" t="s">
        <v>82</v>
      </c>
      <c r="AV566" s="14" t="s">
        <v>156</v>
      </c>
      <c r="AW566" s="14" t="s">
        <v>36</v>
      </c>
      <c r="AX566" s="14" t="s">
        <v>80</v>
      </c>
      <c r="AY566" s="189" t="s">
        <v>149</v>
      </c>
    </row>
    <row r="567" spans="2:65" s="1" customFormat="1" ht="16.5" customHeight="1">
      <c r="B567" s="160"/>
      <c r="C567" s="161" t="s">
        <v>668</v>
      </c>
      <c r="D567" s="161" t="s">
        <v>151</v>
      </c>
      <c r="E567" s="162" t="s">
        <v>776</v>
      </c>
      <c r="F567" s="163" t="s">
        <v>777</v>
      </c>
      <c r="G567" s="164" t="s">
        <v>400</v>
      </c>
      <c r="H567" s="165">
        <v>172.06899999999999</v>
      </c>
      <c r="I567" s="166"/>
      <c r="J567" s="166">
        <f>ROUND(I567*H567,2)</f>
        <v>0</v>
      </c>
      <c r="K567" s="163" t="s">
        <v>155</v>
      </c>
      <c r="L567" s="39"/>
      <c r="M567" s="167" t="s">
        <v>5</v>
      </c>
      <c r="N567" s="168" t="s">
        <v>44</v>
      </c>
      <c r="O567" s="169">
        <v>0</v>
      </c>
      <c r="P567" s="169">
        <f>O567*H567</f>
        <v>0</v>
      </c>
      <c r="Q567" s="169">
        <v>0</v>
      </c>
      <c r="R567" s="169">
        <f>Q567*H567</f>
        <v>0</v>
      </c>
      <c r="S567" s="169">
        <v>0</v>
      </c>
      <c r="T567" s="170">
        <f>S567*H567</f>
        <v>0</v>
      </c>
      <c r="AR567" s="25" t="s">
        <v>156</v>
      </c>
      <c r="AT567" s="25" t="s">
        <v>151</v>
      </c>
      <c r="AU567" s="25" t="s">
        <v>82</v>
      </c>
      <c r="AY567" s="25" t="s">
        <v>149</v>
      </c>
      <c r="BE567" s="171">
        <f>IF(N567="základní",J567,0)</f>
        <v>0</v>
      </c>
      <c r="BF567" s="171">
        <f>IF(N567="snížená",J567,0)</f>
        <v>0</v>
      </c>
      <c r="BG567" s="171">
        <f>IF(N567="zákl. přenesená",J567,0)</f>
        <v>0</v>
      </c>
      <c r="BH567" s="171">
        <f>IF(N567="sníž. přenesená",J567,0)</f>
        <v>0</v>
      </c>
      <c r="BI567" s="171">
        <f>IF(N567="nulová",J567,0)</f>
        <v>0</v>
      </c>
      <c r="BJ567" s="25" t="s">
        <v>80</v>
      </c>
      <c r="BK567" s="171">
        <f>ROUND(I567*H567,2)</f>
        <v>0</v>
      </c>
      <c r="BL567" s="25" t="s">
        <v>156</v>
      </c>
      <c r="BM567" s="25" t="s">
        <v>1776</v>
      </c>
    </row>
    <row r="568" spans="2:65" s="12" customFormat="1">
      <c r="B568" s="172"/>
      <c r="D568" s="173" t="s">
        <v>173</v>
      </c>
      <c r="E568" s="174" t="s">
        <v>5</v>
      </c>
      <c r="F568" s="175" t="s">
        <v>1767</v>
      </c>
      <c r="H568" s="176">
        <v>172.06899999999999</v>
      </c>
      <c r="L568" s="172"/>
      <c r="M568" s="177"/>
      <c r="N568" s="178"/>
      <c r="O568" s="178"/>
      <c r="P568" s="178"/>
      <c r="Q568" s="178"/>
      <c r="R568" s="178"/>
      <c r="S568" s="178"/>
      <c r="T568" s="179"/>
      <c r="AT568" s="174" t="s">
        <v>173</v>
      </c>
      <c r="AU568" s="174" t="s">
        <v>82</v>
      </c>
      <c r="AV568" s="12" t="s">
        <v>82</v>
      </c>
      <c r="AW568" s="12" t="s">
        <v>36</v>
      </c>
      <c r="AX568" s="12" t="s">
        <v>73</v>
      </c>
      <c r="AY568" s="174" t="s">
        <v>149</v>
      </c>
    </row>
    <row r="569" spans="2:65" s="14" customFormat="1">
      <c r="B569" s="188"/>
      <c r="D569" s="173" t="s">
        <v>173</v>
      </c>
      <c r="E569" s="189" t="s">
        <v>5</v>
      </c>
      <c r="F569" s="190" t="s">
        <v>194</v>
      </c>
      <c r="H569" s="191">
        <v>172.06899999999999</v>
      </c>
      <c r="L569" s="188"/>
      <c r="M569" s="192"/>
      <c r="N569" s="193"/>
      <c r="O569" s="193"/>
      <c r="P569" s="193"/>
      <c r="Q569" s="193"/>
      <c r="R569" s="193"/>
      <c r="S569" s="193"/>
      <c r="T569" s="194"/>
      <c r="AT569" s="189" t="s">
        <v>173</v>
      </c>
      <c r="AU569" s="189" t="s">
        <v>82</v>
      </c>
      <c r="AV569" s="14" t="s">
        <v>156</v>
      </c>
      <c r="AW569" s="14" t="s">
        <v>36</v>
      </c>
      <c r="AX569" s="14" t="s">
        <v>80</v>
      </c>
      <c r="AY569" s="189" t="s">
        <v>149</v>
      </c>
    </row>
    <row r="570" spans="2:65" s="11" customFormat="1" ht="29.85" customHeight="1">
      <c r="B570" s="148"/>
      <c r="D570" s="149" t="s">
        <v>72</v>
      </c>
      <c r="E570" s="158" t="s">
        <v>780</v>
      </c>
      <c r="F570" s="158" t="s">
        <v>781</v>
      </c>
      <c r="J570" s="159">
        <f>BK570</f>
        <v>0</v>
      </c>
      <c r="L570" s="148"/>
      <c r="M570" s="152"/>
      <c r="N570" s="153"/>
      <c r="O570" s="153"/>
      <c r="P570" s="154">
        <f>P571</f>
        <v>2234.61204</v>
      </c>
      <c r="Q570" s="153"/>
      <c r="R570" s="154">
        <f>R571</f>
        <v>0</v>
      </c>
      <c r="S570" s="153"/>
      <c r="T570" s="155">
        <f>T571</f>
        <v>0</v>
      </c>
      <c r="AR570" s="149" t="s">
        <v>80</v>
      </c>
      <c r="AT570" s="156" t="s">
        <v>72</v>
      </c>
      <c r="AU570" s="156" t="s">
        <v>80</v>
      </c>
      <c r="AY570" s="149" t="s">
        <v>149</v>
      </c>
      <c r="BK570" s="157">
        <f>BK571</f>
        <v>0</v>
      </c>
    </row>
    <row r="571" spans="2:65" s="1" customFormat="1" ht="38.25" customHeight="1">
      <c r="B571" s="160"/>
      <c r="C571" s="161" t="s">
        <v>672</v>
      </c>
      <c r="D571" s="161" t="s">
        <v>151</v>
      </c>
      <c r="E571" s="162" t="s">
        <v>783</v>
      </c>
      <c r="F571" s="163" t="s">
        <v>784</v>
      </c>
      <c r="G571" s="164" t="s">
        <v>400</v>
      </c>
      <c r="H571" s="165">
        <v>1509.873</v>
      </c>
      <c r="I571" s="166"/>
      <c r="J571" s="166">
        <f>ROUND(I571*H571,2)</f>
        <v>0</v>
      </c>
      <c r="K571" s="163" t="s">
        <v>155</v>
      </c>
      <c r="L571" s="39"/>
      <c r="M571" s="167" t="s">
        <v>5</v>
      </c>
      <c r="N571" s="211" t="s">
        <v>44</v>
      </c>
      <c r="O571" s="212">
        <v>1.48</v>
      </c>
      <c r="P571" s="212">
        <f>O571*H571</f>
        <v>2234.61204</v>
      </c>
      <c r="Q571" s="212">
        <v>0</v>
      </c>
      <c r="R571" s="212">
        <f>Q571*H571</f>
        <v>0</v>
      </c>
      <c r="S571" s="212">
        <v>0</v>
      </c>
      <c r="T571" s="213">
        <f>S571*H571</f>
        <v>0</v>
      </c>
      <c r="AR571" s="25" t="s">
        <v>156</v>
      </c>
      <c r="AT571" s="25" t="s">
        <v>151</v>
      </c>
      <c r="AU571" s="25" t="s">
        <v>82</v>
      </c>
      <c r="AY571" s="25" t="s">
        <v>149</v>
      </c>
      <c r="BE571" s="171">
        <f>IF(N571="základní",J571,0)</f>
        <v>0</v>
      </c>
      <c r="BF571" s="171">
        <f>IF(N571="snížená",J571,0)</f>
        <v>0</v>
      </c>
      <c r="BG571" s="171">
        <f>IF(N571="zákl. přenesená",J571,0)</f>
        <v>0</v>
      </c>
      <c r="BH571" s="171">
        <f>IF(N571="sníž. přenesená",J571,0)</f>
        <v>0</v>
      </c>
      <c r="BI571" s="171">
        <f>IF(N571="nulová",J571,0)</f>
        <v>0</v>
      </c>
      <c r="BJ571" s="25" t="s">
        <v>80</v>
      </c>
      <c r="BK571" s="171">
        <f>ROUND(I571*H571,2)</f>
        <v>0</v>
      </c>
      <c r="BL571" s="25" t="s">
        <v>156</v>
      </c>
      <c r="BM571" s="25" t="s">
        <v>1777</v>
      </c>
    </row>
    <row r="572" spans="2:65" s="1" customFormat="1" ht="6.95" customHeight="1">
      <c r="B572" s="54"/>
      <c r="C572" s="55"/>
      <c r="D572" s="55"/>
      <c r="E572" s="55"/>
      <c r="F572" s="55"/>
      <c r="G572" s="55"/>
      <c r="H572" s="55"/>
      <c r="I572" s="55"/>
      <c r="J572" s="55"/>
      <c r="K572" s="55"/>
      <c r="L572" s="39"/>
    </row>
  </sheetData>
  <autoFilter ref="C91:K571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89"/>
  <sheetViews>
    <sheetView showGridLines="0" workbookViewId="0">
      <pane ySplit="1" topLeftCell="A470" activePane="bottomLeft" state="frozen"/>
      <selection pane="bottomLeft" activeCell="I95" sqref="I95:I4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105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ht="15">
      <c r="B8" s="29"/>
      <c r="C8" s="30"/>
      <c r="D8" s="37" t="s">
        <v>114</v>
      </c>
      <c r="E8" s="30"/>
      <c r="F8" s="30"/>
      <c r="G8" s="30"/>
      <c r="H8" s="30"/>
      <c r="I8" s="30"/>
      <c r="J8" s="30"/>
      <c r="K8" s="32"/>
    </row>
    <row r="9" spans="1:70" s="1" customFormat="1" ht="16.5" customHeight="1">
      <c r="B9" s="39"/>
      <c r="C9" s="40"/>
      <c r="D9" s="40"/>
      <c r="E9" s="334" t="s">
        <v>115</v>
      </c>
      <c r="F9" s="335"/>
      <c r="G9" s="335"/>
      <c r="H9" s="335"/>
      <c r="I9" s="40"/>
      <c r="J9" s="40"/>
      <c r="K9" s="43"/>
    </row>
    <row r="10" spans="1:70" s="1" customFormat="1" ht="15">
      <c r="B10" s="39"/>
      <c r="C10" s="40"/>
      <c r="D10" s="37" t="s">
        <v>116</v>
      </c>
      <c r="E10" s="40"/>
      <c r="F10" s="40"/>
      <c r="G10" s="40"/>
      <c r="H10" s="40"/>
      <c r="I10" s="40"/>
      <c r="J10" s="40"/>
      <c r="K10" s="43"/>
    </row>
    <row r="11" spans="1:70" s="1" customFormat="1" ht="36.950000000000003" customHeight="1">
      <c r="B11" s="39"/>
      <c r="C11" s="40"/>
      <c r="D11" s="40"/>
      <c r="E11" s="336" t="s">
        <v>1778</v>
      </c>
      <c r="F11" s="335"/>
      <c r="G11" s="335"/>
      <c r="H11" s="335"/>
      <c r="I11" s="40"/>
      <c r="J11" s="40"/>
      <c r="K11" s="43"/>
    </row>
    <row r="12" spans="1:70" s="1" customFormat="1">
      <c r="B12" s="39"/>
      <c r="C12" s="40"/>
      <c r="D12" s="40"/>
      <c r="E12" s="40"/>
      <c r="F12" s="40"/>
      <c r="G12" s="40"/>
      <c r="H12" s="40"/>
      <c r="I12" s="40"/>
      <c r="J12" s="40"/>
      <c r="K12" s="43"/>
    </row>
    <row r="13" spans="1:70" s="1" customFormat="1" ht="14.45" customHeight="1">
      <c r="B13" s="39"/>
      <c r="C13" s="40"/>
      <c r="D13" s="37" t="s">
        <v>18</v>
      </c>
      <c r="E13" s="40"/>
      <c r="F13" s="35" t="s">
        <v>5</v>
      </c>
      <c r="G13" s="40"/>
      <c r="H13" s="40"/>
      <c r="I13" s="37" t="s">
        <v>19</v>
      </c>
      <c r="J13" s="35" t="s">
        <v>5</v>
      </c>
      <c r="K13" s="43"/>
    </row>
    <row r="14" spans="1:70" s="1" customFormat="1" ht="14.45" customHeight="1">
      <c r="B14" s="39"/>
      <c r="C14" s="40"/>
      <c r="D14" s="37" t="s">
        <v>20</v>
      </c>
      <c r="E14" s="40"/>
      <c r="F14" s="35" t="s">
        <v>21</v>
      </c>
      <c r="G14" s="40"/>
      <c r="H14" s="40"/>
      <c r="I14" s="37" t="s">
        <v>22</v>
      </c>
      <c r="J14" s="107" t="str">
        <f>'Rekapitulace stavby'!AN8</f>
        <v>17. 1. 2019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40"/>
      <c r="J15" s="40"/>
      <c r="K15" s="43"/>
    </row>
    <row r="16" spans="1:70" s="1" customFormat="1" ht="14.45" customHeight="1">
      <c r="B16" s="39"/>
      <c r="C16" s="40"/>
      <c r="D16" s="37" t="s">
        <v>24</v>
      </c>
      <c r="E16" s="40"/>
      <c r="F16" s="40"/>
      <c r="G16" s="40"/>
      <c r="H16" s="40"/>
      <c r="I16" s="37" t="s">
        <v>25</v>
      </c>
      <c r="J16" s="35" t="s">
        <v>26</v>
      </c>
      <c r="K16" s="43"/>
    </row>
    <row r="17" spans="2:11" s="1" customFormat="1" ht="18" customHeight="1">
      <c r="B17" s="39"/>
      <c r="C17" s="40"/>
      <c r="D17" s="40"/>
      <c r="E17" s="35" t="s">
        <v>27</v>
      </c>
      <c r="F17" s="40"/>
      <c r="G17" s="40"/>
      <c r="H17" s="40"/>
      <c r="I17" s="37" t="s">
        <v>28</v>
      </c>
      <c r="J17" s="35" t="s">
        <v>29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40"/>
      <c r="J18" s="40"/>
      <c r="K18" s="43"/>
    </row>
    <row r="19" spans="2:11" s="1" customFormat="1" ht="14.45" customHeight="1">
      <c r="B19" s="39"/>
      <c r="C19" s="40"/>
      <c r="D19" s="37" t="s">
        <v>30</v>
      </c>
      <c r="E19" s="40"/>
      <c r="F19" s="40"/>
      <c r="G19" s="40"/>
      <c r="H19" s="40"/>
      <c r="I19" s="37" t="s">
        <v>25</v>
      </c>
      <c r="J19" s="35" t="s">
        <v>5</v>
      </c>
      <c r="K19" s="43"/>
    </row>
    <row r="20" spans="2:11" s="1" customFormat="1" ht="18" customHeight="1">
      <c r="B20" s="39"/>
      <c r="C20" s="40"/>
      <c r="D20" s="40"/>
      <c r="E20" s="35" t="s">
        <v>31</v>
      </c>
      <c r="F20" s="40"/>
      <c r="G20" s="40"/>
      <c r="H20" s="40"/>
      <c r="I20" s="37" t="s">
        <v>28</v>
      </c>
      <c r="J20" s="35" t="s">
        <v>5</v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40"/>
      <c r="J21" s="40"/>
      <c r="K21" s="43"/>
    </row>
    <row r="22" spans="2:11" s="1" customFormat="1" ht="14.45" customHeight="1">
      <c r="B22" s="39"/>
      <c r="C22" s="40"/>
      <c r="D22" s="37" t="s">
        <v>32</v>
      </c>
      <c r="E22" s="40"/>
      <c r="F22" s="40"/>
      <c r="G22" s="40"/>
      <c r="H22" s="40"/>
      <c r="I22" s="37" t="s">
        <v>25</v>
      </c>
      <c r="J22" s="35" t="s">
        <v>33</v>
      </c>
      <c r="K22" s="43"/>
    </row>
    <row r="23" spans="2:11" s="1" customFormat="1" ht="18" customHeight="1">
      <c r="B23" s="39"/>
      <c r="C23" s="40"/>
      <c r="D23" s="40"/>
      <c r="E23" s="35" t="s">
        <v>34</v>
      </c>
      <c r="F23" s="40"/>
      <c r="G23" s="40"/>
      <c r="H23" s="40"/>
      <c r="I23" s="37" t="s">
        <v>28</v>
      </c>
      <c r="J23" s="35" t="s">
        <v>35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3"/>
    </row>
    <row r="25" spans="2:11" s="1" customFormat="1" ht="14.45" customHeight="1">
      <c r="B25" s="39"/>
      <c r="C25" s="40"/>
      <c r="D25" s="37" t="s">
        <v>37</v>
      </c>
      <c r="E25" s="40"/>
      <c r="F25" s="40"/>
      <c r="G25" s="40"/>
      <c r="H25" s="40"/>
      <c r="I25" s="40"/>
      <c r="J25" s="40"/>
      <c r="K25" s="43"/>
    </row>
    <row r="26" spans="2:11" s="7" customFormat="1" ht="71.25" customHeight="1">
      <c r="B26" s="108"/>
      <c r="C26" s="109"/>
      <c r="D26" s="109"/>
      <c r="E26" s="312" t="s">
        <v>38</v>
      </c>
      <c r="F26" s="312"/>
      <c r="G26" s="312"/>
      <c r="H26" s="312"/>
      <c r="I26" s="109"/>
      <c r="J26" s="109"/>
      <c r="K26" s="110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40"/>
      <c r="J27" s="40"/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25.35" customHeight="1">
      <c r="B29" s="39"/>
      <c r="C29" s="40"/>
      <c r="D29" s="112" t="s">
        <v>39</v>
      </c>
      <c r="E29" s="40"/>
      <c r="F29" s="40"/>
      <c r="G29" s="40"/>
      <c r="H29" s="40"/>
      <c r="I29" s="40"/>
      <c r="J29" s="113">
        <f>ROUND(J92,2)</f>
        <v>0</v>
      </c>
      <c r="K29" s="43"/>
    </row>
    <row r="30" spans="2:11" s="1" customFormat="1" ht="6.95" customHeight="1">
      <c r="B30" s="39"/>
      <c r="C30" s="40"/>
      <c r="D30" s="66"/>
      <c r="E30" s="66"/>
      <c r="F30" s="66"/>
      <c r="G30" s="66"/>
      <c r="H30" s="66"/>
      <c r="I30" s="66"/>
      <c r="J30" s="66"/>
      <c r="K30" s="111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44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14">
        <f>ROUND(SUM(BE92:BE488), 2)</f>
        <v>0</v>
      </c>
      <c r="G32" s="40"/>
      <c r="H32" s="40"/>
      <c r="I32" s="115">
        <v>0.21</v>
      </c>
      <c r="J32" s="114">
        <f>ROUND(ROUND((SUM(BE92:BE488)),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14">
        <f>ROUND(SUM(BF92:BF488), 2)</f>
        <v>0</v>
      </c>
      <c r="G33" s="40"/>
      <c r="H33" s="40"/>
      <c r="I33" s="115">
        <v>0.15</v>
      </c>
      <c r="J33" s="114">
        <f>ROUND(ROUND((SUM(BF92:BF488)),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4">
        <f>ROUND(SUM(BG92:BG488), 2)</f>
        <v>0</v>
      </c>
      <c r="G34" s="40"/>
      <c r="H34" s="40"/>
      <c r="I34" s="115">
        <v>0.21</v>
      </c>
      <c r="J34" s="114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14">
        <f>ROUND(SUM(BH92:BH488), 2)</f>
        <v>0</v>
      </c>
      <c r="G35" s="40"/>
      <c r="H35" s="40"/>
      <c r="I35" s="115">
        <v>0.15</v>
      </c>
      <c r="J35" s="114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14">
        <f>ROUND(SUM(BI92:BI488), 2)</f>
        <v>0</v>
      </c>
      <c r="G36" s="40"/>
      <c r="H36" s="40"/>
      <c r="I36" s="115">
        <v>0</v>
      </c>
      <c r="J36" s="114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3"/>
    </row>
    <row r="38" spans="2:11" s="1" customFormat="1" ht="25.35" customHeight="1">
      <c r="B38" s="39"/>
      <c r="C38" s="116"/>
      <c r="D38" s="117" t="s">
        <v>49</v>
      </c>
      <c r="E38" s="69"/>
      <c r="F38" s="69"/>
      <c r="G38" s="118" t="s">
        <v>50</v>
      </c>
      <c r="H38" s="119" t="s">
        <v>51</v>
      </c>
      <c r="I38" s="69"/>
      <c r="J38" s="120">
        <f>SUM(J29:J36)</f>
        <v>0</v>
      </c>
      <c r="K38" s="12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3" spans="2:11" s="1" customFormat="1" ht="6.95" customHeight="1">
      <c r="B43" s="57"/>
      <c r="C43" s="58"/>
      <c r="D43" s="58"/>
      <c r="E43" s="58"/>
      <c r="F43" s="58"/>
      <c r="G43" s="58"/>
      <c r="H43" s="58"/>
      <c r="I43" s="58"/>
      <c r="J43" s="58"/>
      <c r="K43" s="122"/>
    </row>
    <row r="44" spans="2:11" s="1" customFormat="1" ht="36.950000000000003" customHeight="1">
      <c r="B44" s="39"/>
      <c r="C44" s="31" t="s">
        <v>118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40"/>
      <c r="J45" s="40"/>
      <c r="K45" s="43"/>
    </row>
    <row r="46" spans="2:11" s="1" customFormat="1" ht="14.45" customHeight="1">
      <c r="B46" s="39"/>
      <c r="C46" s="37" t="s">
        <v>17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6.5" customHeight="1">
      <c r="B47" s="39"/>
      <c r="C47" s="40"/>
      <c r="D47" s="40"/>
      <c r="E47" s="334" t="str">
        <f>E7</f>
        <v>Kanalizace Opočínek - gravitační kanalizace - I. část</v>
      </c>
      <c r="F47" s="340"/>
      <c r="G47" s="340"/>
      <c r="H47" s="340"/>
      <c r="I47" s="40"/>
      <c r="J47" s="40"/>
      <c r="K47" s="43"/>
    </row>
    <row r="48" spans="2:11" ht="15">
      <c r="B48" s="29"/>
      <c r="C48" s="37" t="s">
        <v>114</v>
      </c>
      <c r="D48" s="30"/>
      <c r="E48" s="30"/>
      <c r="F48" s="30"/>
      <c r="G48" s="30"/>
      <c r="H48" s="30"/>
      <c r="I48" s="30"/>
      <c r="J48" s="30"/>
      <c r="K48" s="32"/>
    </row>
    <row r="49" spans="2:47" s="1" customFormat="1" ht="16.5" customHeight="1">
      <c r="B49" s="39"/>
      <c r="C49" s="40"/>
      <c r="D49" s="40"/>
      <c r="E49" s="334" t="s">
        <v>115</v>
      </c>
      <c r="F49" s="335"/>
      <c r="G49" s="335"/>
      <c r="H49" s="335"/>
      <c r="I49" s="40"/>
      <c r="J49" s="40"/>
      <c r="K49" s="43"/>
    </row>
    <row r="50" spans="2:47" s="1" customFormat="1" ht="14.45" customHeight="1">
      <c r="B50" s="39"/>
      <c r="C50" s="37" t="s">
        <v>116</v>
      </c>
      <c r="D50" s="40"/>
      <c r="E50" s="40"/>
      <c r="F50" s="40"/>
      <c r="G50" s="40"/>
      <c r="H50" s="40"/>
      <c r="I50" s="40"/>
      <c r="J50" s="40"/>
      <c r="K50" s="43"/>
    </row>
    <row r="51" spans="2:47" s="1" customFormat="1" ht="17.25" customHeight="1">
      <c r="B51" s="39"/>
      <c r="C51" s="40"/>
      <c r="D51" s="40"/>
      <c r="E51" s="336" t="str">
        <f>E11</f>
        <v>09 - Stoka A-4-1</v>
      </c>
      <c r="F51" s="335"/>
      <c r="G51" s="335"/>
      <c r="H51" s="335"/>
      <c r="I51" s="40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40"/>
      <c r="J52" s="40"/>
      <c r="K52" s="43"/>
    </row>
    <row r="53" spans="2:47" s="1" customFormat="1" ht="18" customHeight="1">
      <c r="B53" s="39"/>
      <c r="C53" s="37" t="s">
        <v>20</v>
      </c>
      <c r="D53" s="40"/>
      <c r="E53" s="40"/>
      <c r="F53" s="35" t="str">
        <f>F14</f>
        <v>Opočínek</v>
      </c>
      <c r="G53" s="40"/>
      <c r="H53" s="40"/>
      <c r="I53" s="37" t="s">
        <v>22</v>
      </c>
      <c r="J53" s="107" t="str">
        <f>IF(J14="","",J14)</f>
        <v>17. 1. 2019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40"/>
      <c r="J54" s="40"/>
      <c r="K54" s="43"/>
    </row>
    <row r="55" spans="2:47" s="1" customFormat="1" ht="15">
      <c r="B55" s="39"/>
      <c r="C55" s="37" t="s">
        <v>24</v>
      </c>
      <c r="D55" s="40"/>
      <c r="E55" s="40"/>
      <c r="F55" s="35" t="str">
        <f>E17</f>
        <v>Vodovody a kanalizace Pardubice, a.s.</v>
      </c>
      <c r="G55" s="40"/>
      <c r="H55" s="40"/>
      <c r="I55" s="37" t="s">
        <v>32</v>
      </c>
      <c r="J55" s="312" t="str">
        <f>E23</f>
        <v>Multiaqua s.r.o.</v>
      </c>
      <c r="K55" s="43"/>
    </row>
    <row r="56" spans="2:47" s="1" customFormat="1" ht="14.45" customHeight="1">
      <c r="B56" s="39"/>
      <c r="C56" s="37" t="s">
        <v>30</v>
      </c>
      <c r="D56" s="40"/>
      <c r="E56" s="40"/>
      <c r="F56" s="35" t="str">
        <f>IF(E20="","",E20)</f>
        <v>Dle výběrového řízení</v>
      </c>
      <c r="G56" s="40"/>
      <c r="H56" s="40"/>
      <c r="I56" s="40"/>
      <c r="J56" s="337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40"/>
      <c r="J57" s="40"/>
      <c r="K57" s="43"/>
    </row>
    <row r="58" spans="2:47" s="1" customFormat="1" ht="29.25" customHeight="1">
      <c r="B58" s="39"/>
      <c r="C58" s="123" t="s">
        <v>119</v>
      </c>
      <c r="D58" s="116"/>
      <c r="E58" s="116"/>
      <c r="F58" s="116"/>
      <c r="G58" s="116"/>
      <c r="H58" s="116"/>
      <c r="I58" s="116"/>
      <c r="J58" s="124" t="s">
        <v>120</v>
      </c>
      <c r="K58" s="125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40"/>
      <c r="J59" s="40"/>
      <c r="K59" s="43"/>
    </row>
    <row r="60" spans="2:47" s="1" customFormat="1" ht="29.25" customHeight="1">
      <c r="B60" s="39"/>
      <c r="C60" s="126" t="s">
        <v>121</v>
      </c>
      <c r="D60" s="40"/>
      <c r="E60" s="40"/>
      <c r="F60" s="40"/>
      <c r="G60" s="40"/>
      <c r="H60" s="40"/>
      <c r="I60" s="40"/>
      <c r="J60" s="113">
        <f>J92</f>
        <v>0</v>
      </c>
      <c r="K60" s="43"/>
      <c r="AU60" s="25" t="s">
        <v>122</v>
      </c>
    </row>
    <row r="61" spans="2:47" s="8" customFormat="1" ht="24.95" customHeight="1">
      <c r="B61" s="127"/>
      <c r="C61" s="128"/>
      <c r="D61" s="129" t="s">
        <v>123</v>
      </c>
      <c r="E61" s="130"/>
      <c r="F61" s="130"/>
      <c r="G61" s="130"/>
      <c r="H61" s="130"/>
      <c r="I61" s="130"/>
      <c r="J61" s="131">
        <f>J93</f>
        <v>0</v>
      </c>
      <c r="K61" s="132"/>
    </row>
    <row r="62" spans="2:47" s="9" customFormat="1" ht="19.899999999999999" customHeight="1">
      <c r="B62" s="133"/>
      <c r="C62" s="134"/>
      <c r="D62" s="135" t="s">
        <v>124</v>
      </c>
      <c r="E62" s="136"/>
      <c r="F62" s="136"/>
      <c r="G62" s="136"/>
      <c r="H62" s="136"/>
      <c r="I62" s="136"/>
      <c r="J62" s="137">
        <f>J94</f>
        <v>0</v>
      </c>
      <c r="K62" s="138"/>
    </row>
    <row r="63" spans="2:47" s="9" customFormat="1" ht="19.899999999999999" customHeight="1">
      <c r="B63" s="133"/>
      <c r="C63" s="134"/>
      <c r="D63" s="135" t="s">
        <v>125</v>
      </c>
      <c r="E63" s="136"/>
      <c r="F63" s="136"/>
      <c r="G63" s="136"/>
      <c r="H63" s="136"/>
      <c r="I63" s="136"/>
      <c r="J63" s="137">
        <f>J289</f>
        <v>0</v>
      </c>
      <c r="K63" s="138"/>
    </row>
    <row r="64" spans="2:47" s="9" customFormat="1" ht="19.899999999999999" customHeight="1">
      <c r="B64" s="133"/>
      <c r="C64" s="134"/>
      <c r="D64" s="135" t="s">
        <v>126</v>
      </c>
      <c r="E64" s="136"/>
      <c r="F64" s="136"/>
      <c r="G64" s="136"/>
      <c r="H64" s="136"/>
      <c r="I64" s="136"/>
      <c r="J64" s="137">
        <f>J300</f>
        <v>0</v>
      </c>
      <c r="K64" s="138"/>
    </row>
    <row r="65" spans="2:12" s="9" customFormat="1" ht="19.899999999999999" customHeight="1">
      <c r="B65" s="133"/>
      <c r="C65" s="134"/>
      <c r="D65" s="135" t="s">
        <v>127</v>
      </c>
      <c r="E65" s="136"/>
      <c r="F65" s="136"/>
      <c r="G65" s="136"/>
      <c r="H65" s="136"/>
      <c r="I65" s="136"/>
      <c r="J65" s="137">
        <f>J302</f>
        <v>0</v>
      </c>
      <c r="K65" s="138"/>
    </row>
    <row r="66" spans="2:12" s="9" customFormat="1" ht="19.899999999999999" customHeight="1">
      <c r="B66" s="133"/>
      <c r="C66" s="134"/>
      <c r="D66" s="135" t="s">
        <v>128</v>
      </c>
      <c r="E66" s="136"/>
      <c r="F66" s="136"/>
      <c r="G66" s="136"/>
      <c r="H66" s="136"/>
      <c r="I66" s="136"/>
      <c r="J66" s="137">
        <f>J321</f>
        <v>0</v>
      </c>
      <c r="K66" s="138"/>
    </row>
    <row r="67" spans="2:12" s="9" customFormat="1" ht="19.899999999999999" customHeight="1">
      <c r="B67" s="133"/>
      <c r="C67" s="134"/>
      <c r="D67" s="135" t="s">
        <v>129</v>
      </c>
      <c r="E67" s="136"/>
      <c r="F67" s="136"/>
      <c r="G67" s="136"/>
      <c r="H67" s="136"/>
      <c r="I67" s="136"/>
      <c r="J67" s="137">
        <f>J386</f>
        <v>0</v>
      </c>
      <c r="K67" s="138"/>
    </row>
    <row r="68" spans="2:12" s="9" customFormat="1" ht="19.899999999999999" customHeight="1">
      <c r="B68" s="133"/>
      <c r="C68" s="134"/>
      <c r="D68" s="135" t="s">
        <v>130</v>
      </c>
      <c r="E68" s="136"/>
      <c r="F68" s="136"/>
      <c r="G68" s="136"/>
      <c r="H68" s="136"/>
      <c r="I68" s="136"/>
      <c r="J68" s="137">
        <f>J428</f>
        <v>0</v>
      </c>
      <c r="K68" s="138"/>
    </row>
    <row r="69" spans="2:12" s="9" customFormat="1" ht="19.899999999999999" customHeight="1">
      <c r="B69" s="133"/>
      <c r="C69" s="134"/>
      <c r="D69" s="135" t="s">
        <v>131</v>
      </c>
      <c r="E69" s="136"/>
      <c r="F69" s="136"/>
      <c r="G69" s="136"/>
      <c r="H69" s="136"/>
      <c r="I69" s="136"/>
      <c r="J69" s="137">
        <f>J449</f>
        <v>0</v>
      </c>
      <c r="K69" s="138"/>
    </row>
    <row r="70" spans="2:12" s="9" customFormat="1" ht="19.899999999999999" customHeight="1">
      <c r="B70" s="133"/>
      <c r="C70" s="134"/>
      <c r="D70" s="135" t="s">
        <v>132</v>
      </c>
      <c r="E70" s="136"/>
      <c r="F70" s="136"/>
      <c r="G70" s="136"/>
      <c r="H70" s="136"/>
      <c r="I70" s="136"/>
      <c r="J70" s="137">
        <f>J487</f>
        <v>0</v>
      </c>
      <c r="K70" s="138"/>
    </row>
    <row r="71" spans="2:12" s="1" customFormat="1" ht="21.75" customHeight="1">
      <c r="B71" s="39"/>
      <c r="C71" s="40"/>
      <c r="D71" s="40"/>
      <c r="E71" s="40"/>
      <c r="F71" s="40"/>
      <c r="G71" s="40"/>
      <c r="H71" s="40"/>
      <c r="I71" s="40"/>
      <c r="J71" s="40"/>
      <c r="K71" s="43"/>
    </row>
    <row r="72" spans="2:12" s="1" customFormat="1" ht="6.95" customHeight="1">
      <c r="B72" s="54"/>
      <c r="C72" s="55"/>
      <c r="D72" s="55"/>
      <c r="E72" s="55"/>
      <c r="F72" s="55"/>
      <c r="G72" s="55"/>
      <c r="H72" s="55"/>
      <c r="I72" s="55"/>
      <c r="J72" s="55"/>
      <c r="K72" s="56"/>
    </row>
    <row r="76" spans="2:12" s="1" customFormat="1" ht="6.95" customHeight="1">
      <c r="B76" s="57"/>
      <c r="C76" s="58"/>
      <c r="D76" s="58"/>
      <c r="E76" s="58"/>
      <c r="F76" s="58"/>
      <c r="G76" s="58"/>
      <c r="H76" s="58"/>
      <c r="I76" s="58"/>
      <c r="J76" s="58"/>
      <c r="K76" s="58"/>
      <c r="L76" s="39"/>
    </row>
    <row r="77" spans="2:12" s="1" customFormat="1" ht="36.950000000000003" customHeight="1">
      <c r="B77" s="39"/>
      <c r="C77" s="59" t="s">
        <v>133</v>
      </c>
      <c r="L77" s="39"/>
    </row>
    <row r="78" spans="2:12" s="1" customFormat="1" ht="6.95" customHeight="1">
      <c r="B78" s="39"/>
      <c r="L78" s="39"/>
    </row>
    <row r="79" spans="2:12" s="1" customFormat="1" ht="14.45" customHeight="1">
      <c r="B79" s="39"/>
      <c r="C79" s="61" t="s">
        <v>17</v>
      </c>
      <c r="L79" s="39"/>
    </row>
    <row r="80" spans="2:12" s="1" customFormat="1" ht="16.5" customHeight="1">
      <c r="B80" s="39"/>
      <c r="E80" s="338" t="str">
        <f>E7</f>
        <v>Kanalizace Opočínek - gravitační kanalizace - I. část</v>
      </c>
      <c r="F80" s="339"/>
      <c r="G80" s="339"/>
      <c r="H80" s="339"/>
      <c r="L80" s="39"/>
    </row>
    <row r="81" spans="2:65" ht="15">
      <c r="B81" s="29"/>
      <c r="C81" s="61" t="s">
        <v>114</v>
      </c>
      <c r="L81" s="29"/>
    </row>
    <row r="82" spans="2:65" s="1" customFormat="1" ht="16.5" customHeight="1">
      <c r="B82" s="39"/>
      <c r="E82" s="338" t="s">
        <v>115</v>
      </c>
      <c r="F82" s="332"/>
      <c r="G82" s="332"/>
      <c r="H82" s="332"/>
      <c r="L82" s="39"/>
    </row>
    <row r="83" spans="2:65" s="1" customFormat="1" ht="14.45" customHeight="1">
      <c r="B83" s="39"/>
      <c r="C83" s="61" t="s">
        <v>116</v>
      </c>
      <c r="L83" s="39"/>
    </row>
    <row r="84" spans="2:65" s="1" customFormat="1" ht="17.25" customHeight="1">
      <c r="B84" s="39"/>
      <c r="E84" s="328" t="str">
        <f>E11</f>
        <v>09 - Stoka A-4-1</v>
      </c>
      <c r="F84" s="332"/>
      <c r="G84" s="332"/>
      <c r="H84" s="332"/>
      <c r="L84" s="39"/>
    </row>
    <row r="85" spans="2:65" s="1" customFormat="1" ht="6.95" customHeight="1">
      <c r="B85" s="39"/>
      <c r="L85" s="39"/>
    </row>
    <row r="86" spans="2:65" s="1" customFormat="1" ht="18" customHeight="1">
      <c r="B86" s="39"/>
      <c r="C86" s="61" t="s">
        <v>20</v>
      </c>
      <c r="F86" s="139" t="str">
        <f>F14</f>
        <v>Opočínek</v>
      </c>
      <c r="I86" s="61" t="s">
        <v>22</v>
      </c>
      <c r="J86" s="65" t="str">
        <f>IF(J14="","",J14)</f>
        <v>17. 1. 2019</v>
      </c>
      <c r="L86" s="39"/>
    </row>
    <row r="87" spans="2:65" s="1" customFormat="1" ht="6.95" customHeight="1">
      <c r="B87" s="39"/>
      <c r="L87" s="39"/>
    </row>
    <row r="88" spans="2:65" s="1" customFormat="1" ht="15">
      <c r="B88" s="39"/>
      <c r="C88" s="61" t="s">
        <v>24</v>
      </c>
      <c r="F88" s="139" t="str">
        <f>E17</f>
        <v>Vodovody a kanalizace Pardubice, a.s.</v>
      </c>
      <c r="I88" s="61" t="s">
        <v>32</v>
      </c>
      <c r="J88" s="139" t="str">
        <f>E23</f>
        <v>Multiaqua s.r.o.</v>
      </c>
      <c r="L88" s="39"/>
    </row>
    <row r="89" spans="2:65" s="1" customFormat="1" ht="14.45" customHeight="1">
      <c r="B89" s="39"/>
      <c r="C89" s="61" t="s">
        <v>30</v>
      </c>
      <c r="F89" s="139" t="str">
        <f>IF(E20="","",E20)</f>
        <v>Dle výběrového řízení</v>
      </c>
      <c r="L89" s="39"/>
    </row>
    <row r="90" spans="2:65" s="1" customFormat="1" ht="10.35" customHeight="1">
      <c r="B90" s="39"/>
      <c r="L90" s="39"/>
    </row>
    <row r="91" spans="2:65" s="10" customFormat="1" ht="29.25" customHeight="1">
      <c r="B91" s="140"/>
      <c r="C91" s="141" t="s">
        <v>134</v>
      </c>
      <c r="D91" s="142" t="s">
        <v>58</v>
      </c>
      <c r="E91" s="142" t="s">
        <v>54</v>
      </c>
      <c r="F91" s="142" t="s">
        <v>135</v>
      </c>
      <c r="G91" s="142" t="s">
        <v>136</v>
      </c>
      <c r="H91" s="142" t="s">
        <v>137</v>
      </c>
      <c r="I91" s="142" t="s">
        <v>138</v>
      </c>
      <c r="J91" s="142" t="s">
        <v>120</v>
      </c>
      <c r="K91" s="143" t="s">
        <v>139</v>
      </c>
      <c r="L91" s="140"/>
      <c r="M91" s="71" t="s">
        <v>140</v>
      </c>
      <c r="N91" s="72" t="s">
        <v>43</v>
      </c>
      <c r="O91" s="72" t="s">
        <v>141</v>
      </c>
      <c r="P91" s="72" t="s">
        <v>142</v>
      </c>
      <c r="Q91" s="72" t="s">
        <v>143</v>
      </c>
      <c r="R91" s="72" t="s">
        <v>144</v>
      </c>
      <c r="S91" s="72" t="s">
        <v>145</v>
      </c>
      <c r="T91" s="73" t="s">
        <v>146</v>
      </c>
    </row>
    <row r="92" spans="2:65" s="1" customFormat="1" ht="29.25" customHeight="1">
      <c r="B92" s="39"/>
      <c r="C92" s="75" t="s">
        <v>121</v>
      </c>
      <c r="J92" s="144">
        <f>BK92</f>
        <v>0</v>
      </c>
      <c r="L92" s="39"/>
      <c r="M92" s="74"/>
      <c r="N92" s="66"/>
      <c r="O92" s="66"/>
      <c r="P92" s="145">
        <f>P93</f>
        <v>1692.9220439999999</v>
      </c>
      <c r="Q92" s="66"/>
      <c r="R92" s="145">
        <f>R93</f>
        <v>540.94820253</v>
      </c>
      <c r="S92" s="66"/>
      <c r="T92" s="146">
        <f>T93</f>
        <v>209.86189999999999</v>
      </c>
      <c r="AT92" s="25" t="s">
        <v>72</v>
      </c>
      <c r="AU92" s="25" t="s">
        <v>122</v>
      </c>
      <c r="BK92" s="147">
        <f>BK93</f>
        <v>0</v>
      </c>
    </row>
    <row r="93" spans="2:65" s="11" customFormat="1" ht="37.35" customHeight="1">
      <c r="B93" s="148"/>
      <c r="D93" s="149" t="s">
        <v>72</v>
      </c>
      <c r="E93" s="150" t="s">
        <v>147</v>
      </c>
      <c r="F93" s="150" t="s">
        <v>148</v>
      </c>
      <c r="J93" s="151">
        <f>BK93</f>
        <v>0</v>
      </c>
      <c r="L93" s="148"/>
      <c r="M93" s="152"/>
      <c r="N93" s="153"/>
      <c r="O93" s="153"/>
      <c r="P93" s="154">
        <f>P94+P289+P300+P302+P321+P386+P428+P449+P487</f>
        <v>1692.9220439999999</v>
      </c>
      <c r="Q93" s="153"/>
      <c r="R93" s="154">
        <f>R94+R289+R300+R302+R321+R386+R428+R449+R487</f>
        <v>540.94820253</v>
      </c>
      <c r="S93" s="153"/>
      <c r="T93" s="155">
        <f>T94+T289+T300+T302+T321+T386+T428+T449+T487</f>
        <v>209.86189999999999</v>
      </c>
      <c r="AR93" s="149" t="s">
        <v>80</v>
      </c>
      <c r="AT93" s="156" t="s">
        <v>72</v>
      </c>
      <c r="AU93" s="156" t="s">
        <v>73</v>
      </c>
      <c r="AY93" s="149" t="s">
        <v>149</v>
      </c>
      <c r="BK93" s="157">
        <f>BK94+BK289+BK300+BK302+BK321+BK386+BK428+BK449+BK487</f>
        <v>0</v>
      </c>
    </row>
    <row r="94" spans="2:65" s="11" customFormat="1" ht="19.899999999999999" customHeight="1">
      <c r="B94" s="148"/>
      <c r="D94" s="149" t="s">
        <v>72</v>
      </c>
      <c r="E94" s="158" t="s">
        <v>80</v>
      </c>
      <c r="F94" s="158" t="s">
        <v>150</v>
      </c>
      <c r="J94" s="159">
        <f>BK94</f>
        <v>0</v>
      </c>
      <c r="L94" s="148"/>
      <c r="M94" s="152"/>
      <c r="N94" s="153"/>
      <c r="O94" s="153"/>
      <c r="P94" s="154">
        <f>SUM(P95:P288)</f>
        <v>679.544083</v>
      </c>
      <c r="Q94" s="153"/>
      <c r="R94" s="154">
        <f>SUM(R95:R288)</f>
        <v>502.98463837999998</v>
      </c>
      <c r="S94" s="153"/>
      <c r="T94" s="155">
        <f>SUM(T95:T288)</f>
        <v>209.84299999999999</v>
      </c>
      <c r="AR94" s="149" t="s">
        <v>80</v>
      </c>
      <c r="AT94" s="156" t="s">
        <v>72</v>
      </c>
      <c r="AU94" s="156" t="s">
        <v>80</v>
      </c>
      <c r="AY94" s="149" t="s">
        <v>149</v>
      </c>
      <c r="BK94" s="157">
        <f>SUM(BK95:BK288)</f>
        <v>0</v>
      </c>
    </row>
    <row r="95" spans="2:65" s="1" customFormat="1" ht="51" customHeight="1">
      <c r="B95" s="160"/>
      <c r="C95" s="161" t="s">
        <v>80</v>
      </c>
      <c r="D95" s="161" t="s">
        <v>151</v>
      </c>
      <c r="E95" s="162" t="s">
        <v>176</v>
      </c>
      <c r="F95" s="163" t="s">
        <v>177</v>
      </c>
      <c r="G95" s="164" t="s">
        <v>171</v>
      </c>
      <c r="H95" s="165">
        <v>107.8</v>
      </c>
      <c r="I95" s="166"/>
      <c r="J95" s="166">
        <f>ROUND(I95*H95,2)</f>
        <v>0</v>
      </c>
      <c r="K95" s="163" t="s">
        <v>5</v>
      </c>
      <c r="L95" s="39"/>
      <c r="M95" s="167" t="s">
        <v>5</v>
      </c>
      <c r="N95" s="168" t="s">
        <v>44</v>
      </c>
      <c r="O95" s="169">
        <v>7.2999999999999995E-2</v>
      </c>
      <c r="P95" s="169">
        <f>O95*H95</f>
        <v>7.8693999999999997</v>
      </c>
      <c r="Q95" s="169">
        <v>0</v>
      </c>
      <c r="R95" s="169">
        <f>Q95*H95</f>
        <v>0</v>
      </c>
      <c r="S95" s="169">
        <v>0.28999999999999998</v>
      </c>
      <c r="T95" s="170">
        <f>S95*H95</f>
        <v>31.261999999999997</v>
      </c>
      <c r="AR95" s="25" t="s">
        <v>156</v>
      </c>
      <c r="AT95" s="25" t="s">
        <v>151</v>
      </c>
      <c r="AU95" s="25" t="s">
        <v>82</v>
      </c>
      <c r="AY95" s="25" t="s">
        <v>149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25" t="s">
        <v>80</v>
      </c>
      <c r="BK95" s="171">
        <f>ROUND(I95*H95,2)</f>
        <v>0</v>
      </c>
      <c r="BL95" s="25" t="s">
        <v>156</v>
      </c>
      <c r="BM95" s="25" t="s">
        <v>1779</v>
      </c>
    </row>
    <row r="96" spans="2:65" s="1" customFormat="1" ht="27">
      <c r="B96" s="39"/>
      <c r="D96" s="173" t="s">
        <v>179</v>
      </c>
      <c r="F96" s="180" t="s">
        <v>180</v>
      </c>
      <c r="L96" s="39"/>
      <c r="M96" s="181"/>
      <c r="N96" s="40"/>
      <c r="O96" s="40"/>
      <c r="P96" s="40"/>
      <c r="Q96" s="40"/>
      <c r="R96" s="40"/>
      <c r="S96" s="40"/>
      <c r="T96" s="68"/>
      <c r="AT96" s="25" t="s">
        <v>179</v>
      </c>
      <c r="AU96" s="25" t="s">
        <v>82</v>
      </c>
    </row>
    <row r="97" spans="2:65" s="13" customFormat="1">
      <c r="B97" s="182"/>
      <c r="D97" s="173" t="s">
        <v>173</v>
      </c>
      <c r="E97" s="183" t="s">
        <v>5</v>
      </c>
      <c r="F97" s="184" t="s">
        <v>187</v>
      </c>
      <c r="H97" s="183" t="s">
        <v>5</v>
      </c>
      <c r="L97" s="182"/>
      <c r="M97" s="185"/>
      <c r="N97" s="186"/>
      <c r="O97" s="186"/>
      <c r="P97" s="186"/>
      <c r="Q97" s="186"/>
      <c r="R97" s="186"/>
      <c r="S97" s="186"/>
      <c r="T97" s="187"/>
      <c r="AT97" s="183" t="s">
        <v>173</v>
      </c>
      <c r="AU97" s="183" t="s">
        <v>82</v>
      </c>
      <c r="AV97" s="13" t="s">
        <v>80</v>
      </c>
      <c r="AW97" s="13" t="s">
        <v>36</v>
      </c>
      <c r="AX97" s="13" t="s">
        <v>73</v>
      </c>
      <c r="AY97" s="183" t="s">
        <v>149</v>
      </c>
    </row>
    <row r="98" spans="2:65" s="13" customFormat="1">
      <c r="B98" s="182"/>
      <c r="D98" s="173" t="s">
        <v>173</v>
      </c>
      <c r="E98" s="183" t="s">
        <v>5</v>
      </c>
      <c r="F98" s="184" t="s">
        <v>188</v>
      </c>
      <c r="H98" s="183" t="s">
        <v>5</v>
      </c>
      <c r="L98" s="182"/>
      <c r="M98" s="185"/>
      <c r="N98" s="186"/>
      <c r="O98" s="186"/>
      <c r="P98" s="186"/>
      <c r="Q98" s="186"/>
      <c r="R98" s="186"/>
      <c r="S98" s="186"/>
      <c r="T98" s="187"/>
      <c r="AT98" s="183" t="s">
        <v>173</v>
      </c>
      <c r="AU98" s="183" t="s">
        <v>82</v>
      </c>
      <c r="AV98" s="13" t="s">
        <v>80</v>
      </c>
      <c r="AW98" s="13" t="s">
        <v>36</v>
      </c>
      <c r="AX98" s="13" t="s">
        <v>73</v>
      </c>
      <c r="AY98" s="183" t="s">
        <v>149</v>
      </c>
    </row>
    <row r="99" spans="2:65" s="13" customFormat="1">
      <c r="B99" s="182"/>
      <c r="D99" s="173" t="s">
        <v>173</v>
      </c>
      <c r="E99" s="183" t="s">
        <v>5</v>
      </c>
      <c r="F99" s="184" t="s">
        <v>791</v>
      </c>
      <c r="H99" s="183" t="s">
        <v>5</v>
      </c>
      <c r="L99" s="182"/>
      <c r="M99" s="185"/>
      <c r="N99" s="186"/>
      <c r="O99" s="186"/>
      <c r="P99" s="186"/>
      <c r="Q99" s="186"/>
      <c r="R99" s="186"/>
      <c r="S99" s="186"/>
      <c r="T99" s="187"/>
      <c r="AT99" s="183" t="s">
        <v>173</v>
      </c>
      <c r="AU99" s="183" t="s">
        <v>82</v>
      </c>
      <c r="AV99" s="13" t="s">
        <v>80</v>
      </c>
      <c r="AW99" s="13" t="s">
        <v>36</v>
      </c>
      <c r="AX99" s="13" t="s">
        <v>73</v>
      </c>
      <c r="AY99" s="183" t="s">
        <v>149</v>
      </c>
    </row>
    <row r="100" spans="2:65" s="12" customFormat="1">
      <c r="B100" s="172"/>
      <c r="D100" s="173" t="s">
        <v>173</v>
      </c>
      <c r="E100" s="174" t="s">
        <v>5</v>
      </c>
      <c r="F100" s="175" t="s">
        <v>1780</v>
      </c>
      <c r="H100" s="176">
        <v>97.9</v>
      </c>
      <c r="L100" s="172"/>
      <c r="M100" s="177"/>
      <c r="N100" s="178"/>
      <c r="O100" s="178"/>
      <c r="P100" s="178"/>
      <c r="Q100" s="178"/>
      <c r="R100" s="178"/>
      <c r="S100" s="178"/>
      <c r="T100" s="179"/>
      <c r="AT100" s="174" t="s">
        <v>173</v>
      </c>
      <c r="AU100" s="174" t="s">
        <v>82</v>
      </c>
      <c r="AV100" s="12" t="s">
        <v>82</v>
      </c>
      <c r="AW100" s="12" t="s">
        <v>36</v>
      </c>
      <c r="AX100" s="12" t="s">
        <v>73</v>
      </c>
      <c r="AY100" s="174" t="s">
        <v>149</v>
      </c>
    </row>
    <row r="101" spans="2:65" s="12" customFormat="1">
      <c r="B101" s="172"/>
      <c r="D101" s="173" t="s">
        <v>173</v>
      </c>
      <c r="E101" s="174" t="s">
        <v>5</v>
      </c>
      <c r="F101" s="175" t="s">
        <v>793</v>
      </c>
      <c r="H101" s="176">
        <v>9.9</v>
      </c>
      <c r="L101" s="172"/>
      <c r="M101" s="177"/>
      <c r="N101" s="178"/>
      <c r="O101" s="178"/>
      <c r="P101" s="178"/>
      <c r="Q101" s="178"/>
      <c r="R101" s="178"/>
      <c r="S101" s="178"/>
      <c r="T101" s="179"/>
      <c r="AT101" s="174" t="s">
        <v>173</v>
      </c>
      <c r="AU101" s="174" t="s">
        <v>82</v>
      </c>
      <c r="AV101" s="12" t="s">
        <v>82</v>
      </c>
      <c r="AW101" s="12" t="s">
        <v>36</v>
      </c>
      <c r="AX101" s="12" t="s">
        <v>73</v>
      </c>
      <c r="AY101" s="174" t="s">
        <v>149</v>
      </c>
    </row>
    <row r="102" spans="2:65" s="14" customFormat="1">
      <c r="B102" s="188"/>
      <c r="D102" s="173" t="s">
        <v>173</v>
      </c>
      <c r="E102" s="189" t="s">
        <v>5</v>
      </c>
      <c r="F102" s="190" t="s">
        <v>194</v>
      </c>
      <c r="H102" s="191">
        <v>107.8</v>
      </c>
      <c r="L102" s="188"/>
      <c r="M102" s="192"/>
      <c r="N102" s="193"/>
      <c r="O102" s="193"/>
      <c r="P102" s="193"/>
      <c r="Q102" s="193"/>
      <c r="R102" s="193"/>
      <c r="S102" s="193"/>
      <c r="T102" s="194"/>
      <c r="AT102" s="189" t="s">
        <v>173</v>
      </c>
      <c r="AU102" s="189" t="s">
        <v>82</v>
      </c>
      <c r="AV102" s="14" t="s">
        <v>156</v>
      </c>
      <c r="AW102" s="14" t="s">
        <v>36</v>
      </c>
      <c r="AX102" s="14" t="s">
        <v>80</v>
      </c>
      <c r="AY102" s="189" t="s">
        <v>149</v>
      </c>
    </row>
    <row r="103" spans="2:65" s="1" customFormat="1" ht="38.25" customHeight="1">
      <c r="B103" s="160"/>
      <c r="C103" s="161" t="s">
        <v>82</v>
      </c>
      <c r="D103" s="161" t="s">
        <v>151</v>
      </c>
      <c r="E103" s="162" t="s">
        <v>196</v>
      </c>
      <c r="F103" s="163" t="s">
        <v>197</v>
      </c>
      <c r="G103" s="164" t="s">
        <v>171</v>
      </c>
      <c r="H103" s="165">
        <v>107.8</v>
      </c>
      <c r="I103" s="166"/>
      <c r="J103" s="166">
        <f>ROUND(I103*H103,2)</f>
        <v>0</v>
      </c>
      <c r="K103" s="163" t="s">
        <v>155</v>
      </c>
      <c r="L103" s="39"/>
      <c r="M103" s="167" t="s">
        <v>5</v>
      </c>
      <c r="N103" s="168" t="s">
        <v>44</v>
      </c>
      <c r="O103" s="169">
        <v>0.14399999999999999</v>
      </c>
      <c r="P103" s="169">
        <f>O103*H103</f>
        <v>15.523199999999999</v>
      </c>
      <c r="Q103" s="169">
        <v>0</v>
      </c>
      <c r="R103" s="169">
        <f>Q103*H103</f>
        <v>0</v>
      </c>
      <c r="S103" s="169">
        <v>0.57999999999999996</v>
      </c>
      <c r="T103" s="170">
        <f>S103*H103</f>
        <v>62.523999999999994</v>
      </c>
      <c r="AR103" s="25" t="s">
        <v>156</v>
      </c>
      <c r="AT103" s="25" t="s">
        <v>151</v>
      </c>
      <c r="AU103" s="25" t="s">
        <v>82</v>
      </c>
      <c r="AY103" s="25" t="s">
        <v>149</v>
      </c>
      <c r="BE103" s="171">
        <f>IF(N103="základní",J103,0)</f>
        <v>0</v>
      </c>
      <c r="BF103" s="171">
        <f>IF(N103="snížená",J103,0)</f>
        <v>0</v>
      </c>
      <c r="BG103" s="171">
        <f>IF(N103="zákl. přenesená",J103,0)</f>
        <v>0</v>
      </c>
      <c r="BH103" s="171">
        <f>IF(N103="sníž. přenesená",J103,0)</f>
        <v>0</v>
      </c>
      <c r="BI103" s="171">
        <f>IF(N103="nulová",J103,0)</f>
        <v>0</v>
      </c>
      <c r="BJ103" s="25" t="s">
        <v>80</v>
      </c>
      <c r="BK103" s="171">
        <f>ROUND(I103*H103,2)</f>
        <v>0</v>
      </c>
      <c r="BL103" s="25" t="s">
        <v>156</v>
      </c>
      <c r="BM103" s="25" t="s">
        <v>1781</v>
      </c>
    </row>
    <row r="104" spans="2:65" s="1" customFormat="1" ht="27">
      <c r="B104" s="39"/>
      <c r="D104" s="173" t="s">
        <v>179</v>
      </c>
      <c r="F104" s="180" t="s">
        <v>199</v>
      </c>
      <c r="L104" s="39"/>
      <c r="M104" s="181"/>
      <c r="N104" s="40"/>
      <c r="O104" s="40"/>
      <c r="P104" s="40"/>
      <c r="Q104" s="40"/>
      <c r="R104" s="40"/>
      <c r="S104" s="40"/>
      <c r="T104" s="68"/>
      <c r="AT104" s="25" t="s">
        <v>179</v>
      </c>
      <c r="AU104" s="25" t="s">
        <v>82</v>
      </c>
    </row>
    <row r="105" spans="2:65" s="13" customFormat="1">
      <c r="B105" s="182"/>
      <c r="D105" s="173" t="s">
        <v>173</v>
      </c>
      <c r="E105" s="183" t="s">
        <v>5</v>
      </c>
      <c r="F105" s="184" t="s">
        <v>187</v>
      </c>
      <c r="H105" s="183" t="s">
        <v>5</v>
      </c>
      <c r="L105" s="182"/>
      <c r="M105" s="185"/>
      <c r="N105" s="186"/>
      <c r="O105" s="186"/>
      <c r="P105" s="186"/>
      <c r="Q105" s="186"/>
      <c r="R105" s="186"/>
      <c r="S105" s="186"/>
      <c r="T105" s="187"/>
      <c r="AT105" s="183" t="s">
        <v>173</v>
      </c>
      <c r="AU105" s="183" t="s">
        <v>82</v>
      </c>
      <c r="AV105" s="13" t="s">
        <v>80</v>
      </c>
      <c r="AW105" s="13" t="s">
        <v>36</v>
      </c>
      <c r="AX105" s="13" t="s">
        <v>73</v>
      </c>
      <c r="AY105" s="183" t="s">
        <v>149</v>
      </c>
    </row>
    <row r="106" spans="2:65" s="13" customFormat="1">
      <c r="B106" s="182"/>
      <c r="D106" s="173" t="s">
        <v>173</v>
      </c>
      <c r="E106" s="183" t="s">
        <v>5</v>
      </c>
      <c r="F106" s="184" t="s">
        <v>188</v>
      </c>
      <c r="H106" s="183" t="s">
        <v>5</v>
      </c>
      <c r="L106" s="182"/>
      <c r="M106" s="185"/>
      <c r="N106" s="186"/>
      <c r="O106" s="186"/>
      <c r="P106" s="186"/>
      <c r="Q106" s="186"/>
      <c r="R106" s="186"/>
      <c r="S106" s="186"/>
      <c r="T106" s="187"/>
      <c r="AT106" s="183" t="s">
        <v>173</v>
      </c>
      <c r="AU106" s="183" t="s">
        <v>82</v>
      </c>
      <c r="AV106" s="13" t="s">
        <v>80</v>
      </c>
      <c r="AW106" s="13" t="s">
        <v>36</v>
      </c>
      <c r="AX106" s="13" t="s">
        <v>73</v>
      </c>
      <c r="AY106" s="183" t="s">
        <v>149</v>
      </c>
    </row>
    <row r="107" spans="2:65" s="13" customFormat="1">
      <c r="B107" s="182"/>
      <c r="D107" s="173" t="s">
        <v>173</v>
      </c>
      <c r="E107" s="183" t="s">
        <v>5</v>
      </c>
      <c r="F107" s="184" t="s">
        <v>190</v>
      </c>
      <c r="H107" s="183" t="s">
        <v>5</v>
      </c>
      <c r="L107" s="182"/>
      <c r="M107" s="185"/>
      <c r="N107" s="186"/>
      <c r="O107" s="186"/>
      <c r="P107" s="186"/>
      <c r="Q107" s="186"/>
      <c r="R107" s="186"/>
      <c r="S107" s="186"/>
      <c r="T107" s="187"/>
      <c r="AT107" s="183" t="s">
        <v>173</v>
      </c>
      <c r="AU107" s="183" t="s">
        <v>82</v>
      </c>
      <c r="AV107" s="13" t="s">
        <v>80</v>
      </c>
      <c r="AW107" s="13" t="s">
        <v>36</v>
      </c>
      <c r="AX107" s="13" t="s">
        <v>73</v>
      </c>
      <c r="AY107" s="183" t="s">
        <v>149</v>
      </c>
    </row>
    <row r="108" spans="2:65" s="12" customFormat="1">
      <c r="B108" s="172"/>
      <c r="D108" s="173" t="s">
        <v>173</v>
      </c>
      <c r="E108" s="174" t="s">
        <v>5</v>
      </c>
      <c r="F108" s="175" t="s">
        <v>1782</v>
      </c>
      <c r="H108" s="176">
        <v>97.9</v>
      </c>
      <c r="L108" s="172"/>
      <c r="M108" s="177"/>
      <c r="N108" s="178"/>
      <c r="O108" s="178"/>
      <c r="P108" s="178"/>
      <c r="Q108" s="178"/>
      <c r="R108" s="178"/>
      <c r="S108" s="178"/>
      <c r="T108" s="179"/>
      <c r="AT108" s="174" t="s">
        <v>173</v>
      </c>
      <c r="AU108" s="174" t="s">
        <v>82</v>
      </c>
      <c r="AV108" s="12" t="s">
        <v>82</v>
      </c>
      <c r="AW108" s="12" t="s">
        <v>36</v>
      </c>
      <c r="AX108" s="12" t="s">
        <v>73</v>
      </c>
      <c r="AY108" s="174" t="s">
        <v>149</v>
      </c>
    </row>
    <row r="109" spans="2:65" s="15" customFormat="1">
      <c r="B109" s="195"/>
      <c r="D109" s="173" t="s">
        <v>173</v>
      </c>
      <c r="E109" s="196" t="s">
        <v>5</v>
      </c>
      <c r="F109" s="197" t="s">
        <v>284</v>
      </c>
      <c r="H109" s="198">
        <v>97.9</v>
      </c>
      <c r="L109" s="195"/>
      <c r="M109" s="199"/>
      <c r="N109" s="200"/>
      <c r="O109" s="200"/>
      <c r="P109" s="200"/>
      <c r="Q109" s="200"/>
      <c r="R109" s="200"/>
      <c r="S109" s="200"/>
      <c r="T109" s="201"/>
      <c r="AT109" s="196" t="s">
        <v>173</v>
      </c>
      <c r="AU109" s="196" t="s">
        <v>82</v>
      </c>
      <c r="AV109" s="15" t="s">
        <v>161</v>
      </c>
      <c r="AW109" s="15" t="s">
        <v>36</v>
      </c>
      <c r="AX109" s="15" t="s">
        <v>73</v>
      </c>
      <c r="AY109" s="196" t="s">
        <v>149</v>
      </c>
    </row>
    <row r="110" spans="2:65" s="13" customFormat="1">
      <c r="B110" s="182"/>
      <c r="D110" s="173" t="s">
        <v>173</v>
      </c>
      <c r="E110" s="183" t="s">
        <v>5</v>
      </c>
      <c r="F110" s="184" t="s">
        <v>192</v>
      </c>
      <c r="H110" s="183" t="s">
        <v>5</v>
      </c>
      <c r="L110" s="182"/>
      <c r="M110" s="185"/>
      <c r="N110" s="186"/>
      <c r="O110" s="186"/>
      <c r="P110" s="186"/>
      <c r="Q110" s="186"/>
      <c r="R110" s="186"/>
      <c r="S110" s="186"/>
      <c r="T110" s="187"/>
      <c r="AT110" s="183" t="s">
        <v>173</v>
      </c>
      <c r="AU110" s="183" t="s">
        <v>82</v>
      </c>
      <c r="AV110" s="13" t="s">
        <v>80</v>
      </c>
      <c r="AW110" s="13" t="s">
        <v>36</v>
      </c>
      <c r="AX110" s="13" t="s">
        <v>73</v>
      </c>
      <c r="AY110" s="183" t="s">
        <v>149</v>
      </c>
    </row>
    <row r="111" spans="2:65" s="12" customFormat="1">
      <c r="B111" s="172"/>
      <c r="D111" s="173" t="s">
        <v>173</v>
      </c>
      <c r="E111" s="174" t="s">
        <v>5</v>
      </c>
      <c r="F111" s="175" t="s">
        <v>801</v>
      </c>
      <c r="H111" s="176">
        <v>9.9</v>
      </c>
      <c r="L111" s="172"/>
      <c r="M111" s="177"/>
      <c r="N111" s="178"/>
      <c r="O111" s="178"/>
      <c r="P111" s="178"/>
      <c r="Q111" s="178"/>
      <c r="R111" s="178"/>
      <c r="S111" s="178"/>
      <c r="T111" s="179"/>
      <c r="AT111" s="174" t="s">
        <v>173</v>
      </c>
      <c r="AU111" s="174" t="s">
        <v>82</v>
      </c>
      <c r="AV111" s="12" t="s">
        <v>82</v>
      </c>
      <c r="AW111" s="12" t="s">
        <v>36</v>
      </c>
      <c r="AX111" s="12" t="s">
        <v>73</v>
      </c>
      <c r="AY111" s="174" t="s">
        <v>149</v>
      </c>
    </row>
    <row r="112" spans="2:65" s="15" customFormat="1">
      <c r="B112" s="195"/>
      <c r="D112" s="173" t="s">
        <v>173</v>
      </c>
      <c r="E112" s="196" t="s">
        <v>5</v>
      </c>
      <c r="F112" s="197" t="s">
        <v>284</v>
      </c>
      <c r="H112" s="198">
        <v>9.9</v>
      </c>
      <c r="L112" s="195"/>
      <c r="M112" s="199"/>
      <c r="N112" s="200"/>
      <c r="O112" s="200"/>
      <c r="P112" s="200"/>
      <c r="Q112" s="200"/>
      <c r="R112" s="200"/>
      <c r="S112" s="200"/>
      <c r="T112" s="201"/>
      <c r="AT112" s="196" t="s">
        <v>173</v>
      </c>
      <c r="AU112" s="196" t="s">
        <v>82</v>
      </c>
      <c r="AV112" s="15" t="s">
        <v>161</v>
      </c>
      <c r="AW112" s="15" t="s">
        <v>36</v>
      </c>
      <c r="AX112" s="15" t="s">
        <v>73</v>
      </c>
      <c r="AY112" s="196" t="s">
        <v>149</v>
      </c>
    </row>
    <row r="113" spans="2:65" s="14" customFormat="1">
      <c r="B113" s="188"/>
      <c r="D113" s="173" t="s">
        <v>173</v>
      </c>
      <c r="E113" s="189" t="s">
        <v>5</v>
      </c>
      <c r="F113" s="190" t="s">
        <v>194</v>
      </c>
      <c r="H113" s="191">
        <v>107.8</v>
      </c>
      <c r="L113" s="188"/>
      <c r="M113" s="192"/>
      <c r="N113" s="193"/>
      <c r="O113" s="193"/>
      <c r="P113" s="193"/>
      <c r="Q113" s="193"/>
      <c r="R113" s="193"/>
      <c r="S113" s="193"/>
      <c r="T113" s="194"/>
      <c r="AT113" s="189" t="s">
        <v>173</v>
      </c>
      <c r="AU113" s="189" t="s">
        <v>82</v>
      </c>
      <c r="AV113" s="14" t="s">
        <v>156</v>
      </c>
      <c r="AW113" s="14" t="s">
        <v>36</v>
      </c>
      <c r="AX113" s="14" t="s">
        <v>80</v>
      </c>
      <c r="AY113" s="189" t="s">
        <v>149</v>
      </c>
    </row>
    <row r="114" spans="2:65" s="1" customFormat="1" ht="38.25" customHeight="1">
      <c r="B114" s="160"/>
      <c r="C114" s="161" t="s">
        <v>161</v>
      </c>
      <c r="D114" s="161" t="s">
        <v>151</v>
      </c>
      <c r="E114" s="162" t="s">
        <v>204</v>
      </c>
      <c r="F114" s="163" t="s">
        <v>205</v>
      </c>
      <c r="G114" s="164" t="s">
        <v>171</v>
      </c>
      <c r="H114" s="165">
        <v>313.60000000000002</v>
      </c>
      <c r="I114" s="166"/>
      <c r="J114" s="166">
        <f>ROUND(I114*H114,2)</f>
        <v>0</v>
      </c>
      <c r="K114" s="163" t="s">
        <v>155</v>
      </c>
      <c r="L114" s="39"/>
      <c r="M114" s="167" t="s">
        <v>5</v>
      </c>
      <c r="N114" s="168" t="s">
        <v>44</v>
      </c>
      <c r="O114" s="169">
        <v>7.8E-2</v>
      </c>
      <c r="P114" s="169">
        <f>O114*H114</f>
        <v>24.460800000000003</v>
      </c>
      <c r="Q114" s="169">
        <v>0</v>
      </c>
      <c r="R114" s="169">
        <f>Q114*H114</f>
        <v>0</v>
      </c>
      <c r="S114" s="169">
        <v>0.22</v>
      </c>
      <c r="T114" s="170">
        <f>S114*H114</f>
        <v>68.992000000000004</v>
      </c>
      <c r="AR114" s="25" t="s">
        <v>156</v>
      </c>
      <c r="AT114" s="25" t="s">
        <v>151</v>
      </c>
      <c r="AU114" s="25" t="s">
        <v>82</v>
      </c>
      <c r="AY114" s="25" t="s">
        <v>149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25" t="s">
        <v>80</v>
      </c>
      <c r="BK114" s="171">
        <f>ROUND(I114*H114,2)</f>
        <v>0</v>
      </c>
      <c r="BL114" s="25" t="s">
        <v>156</v>
      </c>
      <c r="BM114" s="25" t="s">
        <v>1783</v>
      </c>
    </row>
    <row r="115" spans="2:65" s="1" customFormat="1" ht="27">
      <c r="B115" s="39"/>
      <c r="D115" s="173" t="s">
        <v>179</v>
      </c>
      <c r="F115" s="180" t="s">
        <v>207</v>
      </c>
      <c r="L115" s="39"/>
      <c r="M115" s="181"/>
      <c r="N115" s="40"/>
      <c r="O115" s="40"/>
      <c r="P115" s="40"/>
      <c r="Q115" s="40"/>
      <c r="R115" s="40"/>
      <c r="S115" s="40"/>
      <c r="T115" s="68"/>
      <c r="AT115" s="25" t="s">
        <v>179</v>
      </c>
      <c r="AU115" s="25" t="s">
        <v>82</v>
      </c>
    </row>
    <row r="116" spans="2:65" s="13" customFormat="1">
      <c r="B116" s="182"/>
      <c r="D116" s="173" t="s">
        <v>173</v>
      </c>
      <c r="E116" s="183" t="s">
        <v>5</v>
      </c>
      <c r="F116" s="184" t="s">
        <v>208</v>
      </c>
      <c r="H116" s="183" t="s">
        <v>5</v>
      </c>
      <c r="L116" s="182"/>
      <c r="M116" s="185"/>
      <c r="N116" s="186"/>
      <c r="O116" s="186"/>
      <c r="P116" s="186"/>
      <c r="Q116" s="186"/>
      <c r="R116" s="186"/>
      <c r="S116" s="186"/>
      <c r="T116" s="187"/>
      <c r="AT116" s="183" t="s">
        <v>173</v>
      </c>
      <c r="AU116" s="183" t="s">
        <v>82</v>
      </c>
      <c r="AV116" s="13" t="s">
        <v>80</v>
      </c>
      <c r="AW116" s="13" t="s">
        <v>36</v>
      </c>
      <c r="AX116" s="13" t="s">
        <v>73</v>
      </c>
      <c r="AY116" s="183" t="s">
        <v>149</v>
      </c>
    </row>
    <row r="117" spans="2:65" s="13" customFormat="1">
      <c r="B117" s="182"/>
      <c r="D117" s="173" t="s">
        <v>173</v>
      </c>
      <c r="E117" s="183" t="s">
        <v>5</v>
      </c>
      <c r="F117" s="184" t="s">
        <v>188</v>
      </c>
      <c r="H117" s="183" t="s">
        <v>5</v>
      </c>
      <c r="L117" s="182"/>
      <c r="M117" s="185"/>
      <c r="N117" s="186"/>
      <c r="O117" s="186"/>
      <c r="P117" s="186"/>
      <c r="Q117" s="186"/>
      <c r="R117" s="186"/>
      <c r="S117" s="186"/>
      <c r="T117" s="187"/>
      <c r="AT117" s="183" t="s">
        <v>173</v>
      </c>
      <c r="AU117" s="183" t="s">
        <v>82</v>
      </c>
      <c r="AV117" s="13" t="s">
        <v>80</v>
      </c>
      <c r="AW117" s="13" t="s">
        <v>36</v>
      </c>
      <c r="AX117" s="13" t="s">
        <v>73</v>
      </c>
      <c r="AY117" s="183" t="s">
        <v>149</v>
      </c>
    </row>
    <row r="118" spans="2:65" s="13" customFormat="1">
      <c r="B118" s="182"/>
      <c r="D118" s="173" t="s">
        <v>173</v>
      </c>
      <c r="E118" s="183" t="s">
        <v>5</v>
      </c>
      <c r="F118" s="184" t="s">
        <v>200</v>
      </c>
      <c r="H118" s="183" t="s">
        <v>5</v>
      </c>
      <c r="L118" s="182"/>
      <c r="M118" s="185"/>
      <c r="N118" s="186"/>
      <c r="O118" s="186"/>
      <c r="P118" s="186"/>
      <c r="Q118" s="186"/>
      <c r="R118" s="186"/>
      <c r="S118" s="186"/>
      <c r="T118" s="187"/>
      <c r="AT118" s="183" t="s">
        <v>173</v>
      </c>
      <c r="AU118" s="183" t="s">
        <v>82</v>
      </c>
      <c r="AV118" s="13" t="s">
        <v>80</v>
      </c>
      <c r="AW118" s="13" t="s">
        <v>36</v>
      </c>
      <c r="AX118" s="13" t="s">
        <v>73</v>
      </c>
      <c r="AY118" s="183" t="s">
        <v>149</v>
      </c>
    </row>
    <row r="119" spans="2:65" s="12" customFormat="1">
      <c r="B119" s="172"/>
      <c r="D119" s="173" t="s">
        <v>173</v>
      </c>
      <c r="E119" s="174" t="s">
        <v>5</v>
      </c>
      <c r="F119" s="175" t="s">
        <v>1784</v>
      </c>
      <c r="H119" s="176">
        <v>186.9</v>
      </c>
      <c r="L119" s="172"/>
      <c r="M119" s="177"/>
      <c r="N119" s="178"/>
      <c r="O119" s="178"/>
      <c r="P119" s="178"/>
      <c r="Q119" s="178"/>
      <c r="R119" s="178"/>
      <c r="S119" s="178"/>
      <c r="T119" s="179"/>
      <c r="AT119" s="174" t="s">
        <v>173</v>
      </c>
      <c r="AU119" s="174" t="s">
        <v>82</v>
      </c>
      <c r="AV119" s="12" t="s">
        <v>82</v>
      </c>
      <c r="AW119" s="12" t="s">
        <v>36</v>
      </c>
      <c r="AX119" s="12" t="s">
        <v>73</v>
      </c>
      <c r="AY119" s="174" t="s">
        <v>149</v>
      </c>
    </row>
    <row r="120" spans="2:65" s="13" customFormat="1">
      <c r="B120" s="182"/>
      <c r="D120" s="173" t="s">
        <v>173</v>
      </c>
      <c r="E120" s="183" t="s">
        <v>5</v>
      </c>
      <c r="F120" s="184" t="s">
        <v>189</v>
      </c>
      <c r="H120" s="183" t="s">
        <v>5</v>
      </c>
      <c r="L120" s="182"/>
      <c r="M120" s="185"/>
      <c r="N120" s="186"/>
      <c r="O120" s="186"/>
      <c r="P120" s="186"/>
      <c r="Q120" s="186"/>
      <c r="R120" s="186"/>
      <c r="S120" s="186"/>
      <c r="T120" s="187"/>
      <c r="AT120" s="183" t="s">
        <v>173</v>
      </c>
      <c r="AU120" s="183" t="s">
        <v>82</v>
      </c>
      <c r="AV120" s="13" t="s">
        <v>80</v>
      </c>
      <c r="AW120" s="13" t="s">
        <v>36</v>
      </c>
      <c r="AX120" s="13" t="s">
        <v>73</v>
      </c>
      <c r="AY120" s="183" t="s">
        <v>149</v>
      </c>
    </row>
    <row r="121" spans="2:65" s="12" customFormat="1">
      <c r="B121" s="172"/>
      <c r="D121" s="173" t="s">
        <v>173</v>
      </c>
      <c r="E121" s="174" t="s">
        <v>5</v>
      </c>
      <c r="F121" s="175" t="s">
        <v>1782</v>
      </c>
      <c r="H121" s="176">
        <v>97.9</v>
      </c>
      <c r="L121" s="172"/>
      <c r="M121" s="177"/>
      <c r="N121" s="178"/>
      <c r="O121" s="178"/>
      <c r="P121" s="178"/>
      <c r="Q121" s="178"/>
      <c r="R121" s="178"/>
      <c r="S121" s="178"/>
      <c r="T121" s="179"/>
      <c r="AT121" s="174" t="s">
        <v>173</v>
      </c>
      <c r="AU121" s="174" t="s">
        <v>82</v>
      </c>
      <c r="AV121" s="12" t="s">
        <v>82</v>
      </c>
      <c r="AW121" s="12" t="s">
        <v>36</v>
      </c>
      <c r="AX121" s="12" t="s">
        <v>73</v>
      </c>
      <c r="AY121" s="174" t="s">
        <v>149</v>
      </c>
    </row>
    <row r="122" spans="2:65" s="15" customFormat="1">
      <c r="B122" s="195"/>
      <c r="D122" s="173" t="s">
        <v>173</v>
      </c>
      <c r="E122" s="196" t="s">
        <v>5</v>
      </c>
      <c r="F122" s="197" t="s">
        <v>284</v>
      </c>
      <c r="H122" s="198">
        <v>284.8</v>
      </c>
      <c r="L122" s="195"/>
      <c r="M122" s="199"/>
      <c r="N122" s="200"/>
      <c r="O122" s="200"/>
      <c r="P122" s="200"/>
      <c r="Q122" s="200"/>
      <c r="R122" s="200"/>
      <c r="S122" s="200"/>
      <c r="T122" s="201"/>
      <c r="AT122" s="196" t="s">
        <v>173</v>
      </c>
      <c r="AU122" s="196" t="s">
        <v>82</v>
      </c>
      <c r="AV122" s="15" t="s">
        <v>161</v>
      </c>
      <c r="AW122" s="15" t="s">
        <v>36</v>
      </c>
      <c r="AX122" s="15" t="s">
        <v>73</v>
      </c>
      <c r="AY122" s="196" t="s">
        <v>149</v>
      </c>
    </row>
    <row r="123" spans="2:65" s="13" customFormat="1">
      <c r="B123" s="182"/>
      <c r="D123" s="173" t="s">
        <v>173</v>
      </c>
      <c r="E123" s="183" t="s">
        <v>5</v>
      </c>
      <c r="F123" s="184" t="s">
        <v>192</v>
      </c>
      <c r="H123" s="183" t="s">
        <v>5</v>
      </c>
      <c r="L123" s="182"/>
      <c r="M123" s="185"/>
      <c r="N123" s="186"/>
      <c r="O123" s="186"/>
      <c r="P123" s="186"/>
      <c r="Q123" s="186"/>
      <c r="R123" s="186"/>
      <c r="S123" s="186"/>
      <c r="T123" s="187"/>
      <c r="AT123" s="183" t="s">
        <v>173</v>
      </c>
      <c r="AU123" s="183" t="s">
        <v>82</v>
      </c>
      <c r="AV123" s="13" t="s">
        <v>80</v>
      </c>
      <c r="AW123" s="13" t="s">
        <v>36</v>
      </c>
      <c r="AX123" s="13" t="s">
        <v>73</v>
      </c>
      <c r="AY123" s="183" t="s">
        <v>149</v>
      </c>
    </row>
    <row r="124" spans="2:65" s="12" customFormat="1">
      <c r="B124" s="172"/>
      <c r="D124" s="173" t="s">
        <v>173</v>
      </c>
      <c r="E124" s="174" t="s">
        <v>5</v>
      </c>
      <c r="F124" s="175" t="s">
        <v>805</v>
      </c>
      <c r="H124" s="176">
        <v>18.899999999999999</v>
      </c>
      <c r="L124" s="172"/>
      <c r="M124" s="177"/>
      <c r="N124" s="178"/>
      <c r="O124" s="178"/>
      <c r="P124" s="178"/>
      <c r="Q124" s="178"/>
      <c r="R124" s="178"/>
      <c r="S124" s="178"/>
      <c r="T124" s="179"/>
      <c r="AT124" s="174" t="s">
        <v>173</v>
      </c>
      <c r="AU124" s="174" t="s">
        <v>82</v>
      </c>
      <c r="AV124" s="12" t="s">
        <v>82</v>
      </c>
      <c r="AW124" s="12" t="s">
        <v>36</v>
      </c>
      <c r="AX124" s="12" t="s">
        <v>73</v>
      </c>
      <c r="AY124" s="174" t="s">
        <v>149</v>
      </c>
    </row>
    <row r="125" spans="2:65" s="13" customFormat="1">
      <c r="B125" s="182"/>
      <c r="D125" s="173" t="s">
        <v>173</v>
      </c>
      <c r="E125" s="183" t="s">
        <v>5</v>
      </c>
      <c r="F125" s="184" t="s">
        <v>189</v>
      </c>
      <c r="H125" s="183" t="s">
        <v>5</v>
      </c>
      <c r="L125" s="182"/>
      <c r="M125" s="185"/>
      <c r="N125" s="186"/>
      <c r="O125" s="186"/>
      <c r="P125" s="186"/>
      <c r="Q125" s="186"/>
      <c r="R125" s="186"/>
      <c r="S125" s="186"/>
      <c r="T125" s="187"/>
      <c r="AT125" s="183" t="s">
        <v>173</v>
      </c>
      <c r="AU125" s="183" t="s">
        <v>82</v>
      </c>
      <c r="AV125" s="13" t="s">
        <v>80</v>
      </c>
      <c r="AW125" s="13" t="s">
        <v>36</v>
      </c>
      <c r="AX125" s="13" t="s">
        <v>73</v>
      </c>
      <c r="AY125" s="183" t="s">
        <v>149</v>
      </c>
    </row>
    <row r="126" spans="2:65" s="12" customFormat="1">
      <c r="B126" s="172"/>
      <c r="D126" s="173" t="s">
        <v>173</v>
      </c>
      <c r="E126" s="174" t="s">
        <v>5</v>
      </c>
      <c r="F126" s="175" t="s">
        <v>801</v>
      </c>
      <c r="H126" s="176">
        <v>9.9</v>
      </c>
      <c r="L126" s="172"/>
      <c r="M126" s="177"/>
      <c r="N126" s="178"/>
      <c r="O126" s="178"/>
      <c r="P126" s="178"/>
      <c r="Q126" s="178"/>
      <c r="R126" s="178"/>
      <c r="S126" s="178"/>
      <c r="T126" s="179"/>
      <c r="AT126" s="174" t="s">
        <v>173</v>
      </c>
      <c r="AU126" s="174" t="s">
        <v>82</v>
      </c>
      <c r="AV126" s="12" t="s">
        <v>82</v>
      </c>
      <c r="AW126" s="12" t="s">
        <v>36</v>
      </c>
      <c r="AX126" s="12" t="s">
        <v>73</v>
      </c>
      <c r="AY126" s="174" t="s">
        <v>149</v>
      </c>
    </row>
    <row r="127" spans="2:65" s="15" customFormat="1">
      <c r="B127" s="195"/>
      <c r="D127" s="173" t="s">
        <v>173</v>
      </c>
      <c r="E127" s="196" t="s">
        <v>5</v>
      </c>
      <c r="F127" s="197" t="s">
        <v>284</v>
      </c>
      <c r="H127" s="198">
        <v>28.8</v>
      </c>
      <c r="L127" s="195"/>
      <c r="M127" s="199"/>
      <c r="N127" s="200"/>
      <c r="O127" s="200"/>
      <c r="P127" s="200"/>
      <c r="Q127" s="200"/>
      <c r="R127" s="200"/>
      <c r="S127" s="200"/>
      <c r="T127" s="201"/>
      <c r="AT127" s="196" t="s">
        <v>173</v>
      </c>
      <c r="AU127" s="196" t="s">
        <v>82</v>
      </c>
      <c r="AV127" s="15" t="s">
        <v>161</v>
      </c>
      <c r="AW127" s="15" t="s">
        <v>36</v>
      </c>
      <c r="AX127" s="15" t="s">
        <v>73</v>
      </c>
      <c r="AY127" s="196" t="s">
        <v>149</v>
      </c>
    </row>
    <row r="128" spans="2:65" s="14" customFormat="1">
      <c r="B128" s="188"/>
      <c r="D128" s="173" t="s">
        <v>173</v>
      </c>
      <c r="E128" s="189" t="s">
        <v>5</v>
      </c>
      <c r="F128" s="190" t="s">
        <v>194</v>
      </c>
      <c r="H128" s="191">
        <v>313.60000000000002</v>
      </c>
      <c r="L128" s="188"/>
      <c r="M128" s="192"/>
      <c r="N128" s="193"/>
      <c r="O128" s="193"/>
      <c r="P128" s="193"/>
      <c r="Q128" s="193"/>
      <c r="R128" s="193"/>
      <c r="S128" s="193"/>
      <c r="T128" s="194"/>
      <c r="AT128" s="189" t="s">
        <v>173</v>
      </c>
      <c r="AU128" s="189" t="s">
        <v>82</v>
      </c>
      <c r="AV128" s="14" t="s">
        <v>156</v>
      </c>
      <c r="AW128" s="14" t="s">
        <v>36</v>
      </c>
      <c r="AX128" s="14" t="s">
        <v>80</v>
      </c>
      <c r="AY128" s="189" t="s">
        <v>149</v>
      </c>
    </row>
    <row r="129" spans="2:65" s="1" customFormat="1" ht="38.25" customHeight="1">
      <c r="B129" s="160"/>
      <c r="C129" s="161" t="s">
        <v>156</v>
      </c>
      <c r="D129" s="161" t="s">
        <v>151</v>
      </c>
      <c r="E129" s="162" t="s">
        <v>210</v>
      </c>
      <c r="F129" s="163" t="s">
        <v>211</v>
      </c>
      <c r="G129" s="164" t="s">
        <v>171</v>
      </c>
      <c r="H129" s="165">
        <v>445</v>
      </c>
      <c r="I129" s="166"/>
      <c r="J129" s="166">
        <f>ROUND(I129*H129,2)</f>
        <v>0</v>
      </c>
      <c r="K129" s="163" t="s">
        <v>155</v>
      </c>
      <c r="L129" s="39"/>
      <c r="M129" s="167" t="s">
        <v>5</v>
      </c>
      <c r="N129" s="168" t="s">
        <v>44</v>
      </c>
      <c r="O129" s="169">
        <v>1.6E-2</v>
      </c>
      <c r="P129" s="169">
        <f>O129*H129</f>
        <v>7.12</v>
      </c>
      <c r="Q129" s="169">
        <v>4.0000000000000003E-5</v>
      </c>
      <c r="R129" s="169">
        <f>Q129*H129</f>
        <v>1.78E-2</v>
      </c>
      <c r="S129" s="169">
        <v>0.10299999999999999</v>
      </c>
      <c r="T129" s="170">
        <f>S129*H129</f>
        <v>45.835000000000001</v>
      </c>
      <c r="AR129" s="25" t="s">
        <v>156</v>
      </c>
      <c r="AT129" s="25" t="s">
        <v>151</v>
      </c>
      <c r="AU129" s="25" t="s">
        <v>82</v>
      </c>
      <c r="AY129" s="25" t="s">
        <v>149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25" t="s">
        <v>80</v>
      </c>
      <c r="BK129" s="171">
        <f>ROUND(I129*H129,2)</f>
        <v>0</v>
      </c>
      <c r="BL129" s="25" t="s">
        <v>156</v>
      </c>
      <c r="BM129" s="25" t="s">
        <v>1785</v>
      </c>
    </row>
    <row r="130" spans="2:65" s="1" customFormat="1" ht="27">
      <c r="B130" s="39"/>
      <c r="D130" s="173" t="s">
        <v>179</v>
      </c>
      <c r="F130" s="180" t="s">
        <v>213</v>
      </c>
      <c r="L130" s="39"/>
      <c r="M130" s="181"/>
      <c r="N130" s="40"/>
      <c r="O130" s="40"/>
      <c r="P130" s="40"/>
      <c r="Q130" s="40"/>
      <c r="R130" s="40"/>
      <c r="S130" s="40"/>
      <c r="T130" s="68"/>
      <c r="AT130" s="25" t="s">
        <v>179</v>
      </c>
      <c r="AU130" s="25" t="s">
        <v>82</v>
      </c>
    </row>
    <row r="131" spans="2:65" s="13" customFormat="1">
      <c r="B131" s="182"/>
      <c r="D131" s="173" t="s">
        <v>173</v>
      </c>
      <c r="E131" s="183" t="s">
        <v>5</v>
      </c>
      <c r="F131" s="184" t="s">
        <v>187</v>
      </c>
      <c r="H131" s="183" t="s">
        <v>5</v>
      </c>
      <c r="L131" s="182"/>
      <c r="M131" s="185"/>
      <c r="N131" s="186"/>
      <c r="O131" s="186"/>
      <c r="P131" s="186"/>
      <c r="Q131" s="186"/>
      <c r="R131" s="186"/>
      <c r="S131" s="186"/>
      <c r="T131" s="187"/>
      <c r="AT131" s="183" t="s">
        <v>173</v>
      </c>
      <c r="AU131" s="183" t="s">
        <v>82</v>
      </c>
      <c r="AV131" s="13" t="s">
        <v>80</v>
      </c>
      <c r="AW131" s="13" t="s">
        <v>36</v>
      </c>
      <c r="AX131" s="13" t="s">
        <v>73</v>
      </c>
      <c r="AY131" s="183" t="s">
        <v>149</v>
      </c>
    </row>
    <row r="132" spans="2:65" s="13" customFormat="1">
      <c r="B132" s="182"/>
      <c r="D132" s="173" t="s">
        <v>173</v>
      </c>
      <c r="E132" s="183" t="s">
        <v>5</v>
      </c>
      <c r="F132" s="184" t="s">
        <v>188</v>
      </c>
      <c r="H132" s="183" t="s">
        <v>5</v>
      </c>
      <c r="L132" s="182"/>
      <c r="M132" s="185"/>
      <c r="N132" s="186"/>
      <c r="O132" s="186"/>
      <c r="P132" s="186"/>
      <c r="Q132" s="186"/>
      <c r="R132" s="186"/>
      <c r="S132" s="186"/>
      <c r="T132" s="187"/>
      <c r="AT132" s="183" t="s">
        <v>173</v>
      </c>
      <c r="AU132" s="183" t="s">
        <v>82</v>
      </c>
      <c r="AV132" s="13" t="s">
        <v>80</v>
      </c>
      <c r="AW132" s="13" t="s">
        <v>36</v>
      </c>
      <c r="AX132" s="13" t="s">
        <v>73</v>
      </c>
      <c r="AY132" s="183" t="s">
        <v>149</v>
      </c>
    </row>
    <row r="133" spans="2:65" s="13" customFormat="1">
      <c r="B133" s="182"/>
      <c r="D133" s="173" t="s">
        <v>173</v>
      </c>
      <c r="E133" s="183" t="s">
        <v>5</v>
      </c>
      <c r="F133" s="184" t="s">
        <v>200</v>
      </c>
      <c r="H133" s="183" t="s">
        <v>5</v>
      </c>
      <c r="L133" s="182"/>
      <c r="M133" s="185"/>
      <c r="N133" s="186"/>
      <c r="O133" s="186"/>
      <c r="P133" s="186"/>
      <c r="Q133" s="186"/>
      <c r="R133" s="186"/>
      <c r="S133" s="186"/>
      <c r="T133" s="187"/>
      <c r="AT133" s="183" t="s">
        <v>173</v>
      </c>
      <c r="AU133" s="183" t="s">
        <v>82</v>
      </c>
      <c r="AV133" s="13" t="s">
        <v>80</v>
      </c>
      <c r="AW133" s="13" t="s">
        <v>36</v>
      </c>
      <c r="AX133" s="13" t="s">
        <v>73</v>
      </c>
      <c r="AY133" s="183" t="s">
        <v>149</v>
      </c>
    </row>
    <row r="134" spans="2:65" s="12" customFormat="1">
      <c r="B134" s="172"/>
      <c r="D134" s="173" t="s">
        <v>173</v>
      </c>
      <c r="E134" s="174" t="s">
        <v>5</v>
      </c>
      <c r="F134" s="175" t="s">
        <v>1786</v>
      </c>
      <c r="H134" s="176">
        <v>445</v>
      </c>
      <c r="L134" s="172"/>
      <c r="M134" s="177"/>
      <c r="N134" s="178"/>
      <c r="O134" s="178"/>
      <c r="P134" s="178"/>
      <c r="Q134" s="178"/>
      <c r="R134" s="178"/>
      <c r="S134" s="178"/>
      <c r="T134" s="179"/>
      <c r="AT134" s="174" t="s">
        <v>173</v>
      </c>
      <c r="AU134" s="174" t="s">
        <v>82</v>
      </c>
      <c r="AV134" s="12" t="s">
        <v>82</v>
      </c>
      <c r="AW134" s="12" t="s">
        <v>36</v>
      </c>
      <c r="AX134" s="12" t="s">
        <v>80</v>
      </c>
      <c r="AY134" s="174" t="s">
        <v>149</v>
      </c>
    </row>
    <row r="135" spans="2:65" s="1" customFormat="1" ht="38.25" customHeight="1">
      <c r="B135" s="160"/>
      <c r="C135" s="161" t="s">
        <v>168</v>
      </c>
      <c r="D135" s="161" t="s">
        <v>151</v>
      </c>
      <c r="E135" s="162" t="s">
        <v>217</v>
      </c>
      <c r="F135" s="163" t="s">
        <v>218</v>
      </c>
      <c r="G135" s="164" t="s">
        <v>219</v>
      </c>
      <c r="H135" s="165">
        <v>6</v>
      </c>
      <c r="I135" s="166"/>
      <c r="J135" s="166">
        <f>ROUND(I135*H135,2)</f>
        <v>0</v>
      </c>
      <c r="K135" s="163" t="s">
        <v>5</v>
      </c>
      <c r="L135" s="39"/>
      <c r="M135" s="167" t="s">
        <v>5</v>
      </c>
      <c r="N135" s="168" t="s">
        <v>44</v>
      </c>
      <c r="O135" s="169">
        <v>0.13300000000000001</v>
      </c>
      <c r="P135" s="169">
        <f>O135*H135</f>
        <v>0.79800000000000004</v>
      </c>
      <c r="Q135" s="169">
        <v>0</v>
      </c>
      <c r="R135" s="169">
        <f>Q135*H135</f>
        <v>0</v>
      </c>
      <c r="S135" s="169">
        <v>0.20499999999999999</v>
      </c>
      <c r="T135" s="170">
        <f>S135*H135</f>
        <v>1.23</v>
      </c>
      <c r="AR135" s="25" t="s">
        <v>156</v>
      </c>
      <c r="AT135" s="25" t="s">
        <v>151</v>
      </c>
      <c r="AU135" s="25" t="s">
        <v>82</v>
      </c>
      <c r="AY135" s="25" t="s">
        <v>149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25" t="s">
        <v>80</v>
      </c>
      <c r="BK135" s="171">
        <f>ROUND(I135*H135,2)</f>
        <v>0</v>
      </c>
      <c r="BL135" s="25" t="s">
        <v>156</v>
      </c>
      <c r="BM135" s="25" t="s">
        <v>1787</v>
      </c>
    </row>
    <row r="136" spans="2:65" s="12" customFormat="1">
      <c r="B136" s="172"/>
      <c r="D136" s="173" t="s">
        <v>173</v>
      </c>
      <c r="E136" s="174" t="s">
        <v>5</v>
      </c>
      <c r="F136" s="175" t="s">
        <v>1788</v>
      </c>
      <c r="H136" s="176">
        <v>6</v>
      </c>
      <c r="L136" s="172"/>
      <c r="M136" s="177"/>
      <c r="N136" s="178"/>
      <c r="O136" s="178"/>
      <c r="P136" s="178"/>
      <c r="Q136" s="178"/>
      <c r="R136" s="178"/>
      <c r="S136" s="178"/>
      <c r="T136" s="179"/>
      <c r="AT136" s="174" t="s">
        <v>173</v>
      </c>
      <c r="AU136" s="174" t="s">
        <v>82</v>
      </c>
      <c r="AV136" s="12" t="s">
        <v>82</v>
      </c>
      <c r="AW136" s="12" t="s">
        <v>36</v>
      </c>
      <c r="AX136" s="12" t="s">
        <v>80</v>
      </c>
      <c r="AY136" s="174" t="s">
        <v>149</v>
      </c>
    </row>
    <row r="137" spans="2:65" s="1" customFormat="1" ht="25.5" customHeight="1">
      <c r="B137" s="160"/>
      <c r="C137" s="161" t="s">
        <v>175</v>
      </c>
      <c r="D137" s="161" t="s">
        <v>151</v>
      </c>
      <c r="E137" s="162" t="s">
        <v>223</v>
      </c>
      <c r="F137" s="163" t="s">
        <v>224</v>
      </c>
      <c r="G137" s="164" t="s">
        <v>225</v>
      </c>
      <c r="H137" s="165">
        <v>235.2</v>
      </c>
      <c r="I137" s="166"/>
      <c r="J137" s="166">
        <f>ROUND(I137*H137,2)</f>
        <v>0</v>
      </c>
      <c r="K137" s="163" t="s">
        <v>155</v>
      </c>
      <c r="L137" s="39"/>
      <c r="M137" s="167" t="s">
        <v>5</v>
      </c>
      <c r="N137" s="168" t="s">
        <v>44</v>
      </c>
      <c r="O137" s="169">
        <v>0.2</v>
      </c>
      <c r="P137" s="169">
        <f>O137*H137</f>
        <v>47.04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AR137" s="25" t="s">
        <v>156</v>
      </c>
      <c r="AT137" s="25" t="s">
        <v>151</v>
      </c>
      <c r="AU137" s="25" t="s">
        <v>82</v>
      </c>
      <c r="AY137" s="25" t="s">
        <v>149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25" t="s">
        <v>80</v>
      </c>
      <c r="BK137" s="171">
        <f>ROUND(I137*H137,2)</f>
        <v>0</v>
      </c>
      <c r="BL137" s="25" t="s">
        <v>156</v>
      </c>
      <c r="BM137" s="25" t="s">
        <v>1789</v>
      </c>
    </row>
    <row r="138" spans="2:65" s="1" customFormat="1" ht="27">
      <c r="B138" s="39"/>
      <c r="D138" s="173" t="s">
        <v>179</v>
      </c>
      <c r="F138" s="180" t="s">
        <v>227</v>
      </c>
      <c r="L138" s="39"/>
      <c r="M138" s="181"/>
      <c r="N138" s="40"/>
      <c r="O138" s="40"/>
      <c r="P138" s="40"/>
      <c r="Q138" s="40"/>
      <c r="R138" s="40"/>
      <c r="S138" s="40"/>
      <c r="T138" s="68"/>
      <c r="AT138" s="25" t="s">
        <v>179</v>
      </c>
      <c r="AU138" s="25" t="s">
        <v>82</v>
      </c>
    </row>
    <row r="139" spans="2:65" s="12" customFormat="1">
      <c r="B139" s="172"/>
      <c r="D139" s="173" t="s">
        <v>173</v>
      </c>
      <c r="E139" s="174" t="s">
        <v>5</v>
      </c>
      <c r="F139" s="175" t="s">
        <v>1790</v>
      </c>
      <c r="H139" s="176">
        <v>213.6</v>
      </c>
      <c r="L139" s="172"/>
      <c r="M139" s="177"/>
      <c r="N139" s="178"/>
      <c r="O139" s="178"/>
      <c r="P139" s="178"/>
      <c r="Q139" s="178"/>
      <c r="R139" s="178"/>
      <c r="S139" s="178"/>
      <c r="T139" s="179"/>
      <c r="AT139" s="174" t="s">
        <v>173</v>
      </c>
      <c r="AU139" s="174" t="s">
        <v>82</v>
      </c>
      <c r="AV139" s="12" t="s">
        <v>82</v>
      </c>
      <c r="AW139" s="12" t="s">
        <v>36</v>
      </c>
      <c r="AX139" s="12" t="s">
        <v>73</v>
      </c>
      <c r="AY139" s="174" t="s">
        <v>149</v>
      </c>
    </row>
    <row r="140" spans="2:65" s="12" customFormat="1">
      <c r="B140" s="172"/>
      <c r="D140" s="173" t="s">
        <v>173</v>
      </c>
      <c r="E140" s="174" t="s">
        <v>5</v>
      </c>
      <c r="F140" s="175" t="s">
        <v>1791</v>
      </c>
      <c r="H140" s="176">
        <v>21.6</v>
      </c>
      <c r="L140" s="172"/>
      <c r="M140" s="177"/>
      <c r="N140" s="178"/>
      <c r="O140" s="178"/>
      <c r="P140" s="178"/>
      <c r="Q140" s="178"/>
      <c r="R140" s="178"/>
      <c r="S140" s="178"/>
      <c r="T140" s="179"/>
      <c r="AT140" s="174" t="s">
        <v>173</v>
      </c>
      <c r="AU140" s="174" t="s">
        <v>82</v>
      </c>
      <c r="AV140" s="12" t="s">
        <v>82</v>
      </c>
      <c r="AW140" s="12" t="s">
        <v>36</v>
      </c>
      <c r="AX140" s="12" t="s">
        <v>73</v>
      </c>
      <c r="AY140" s="174" t="s">
        <v>149</v>
      </c>
    </row>
    <row r="141" spans="2:65" s="14" customFormat="1">
      <c r="B141" s="188"/>
      <c r="D141" s="173" t="s">
        <v>173</v>
      </c>
      <c r="E141" s="189" t="s">
        <v>5</v>
      </c>
      <c r="F141" s="190" t="s">
        <v>194</v>
      </c>
      <c r="H141" s="191">
        <v>235.2</v>
      </c>
      <c r="L141" s="188"/>
      <c r="M141" s="192"/>
      <c r="N141" s="193"/>
      <c r="O141" s="193"/>
      <c r="P141" s="193"/>
      <c r="Q141" s="193"/>
      <c r="R141" s="193"/>
      <c r="S141" s="193"/>
      <c r="T141" s="194"/>
      <c r="AT141" s="189" t="s">
        <v>173</v>
      </c>
      <c r="AU141" s="189" t="s">
        <v>82</v>
      </c>
      <c r="AV141" s="14" t="s">
        <v>156</v>
      </c>
      <c r="AW141" s="14" t="s">
        <v>36</v>
      </c>
      <c r="AX141" s="14" t="s">
        <v>80</v>
      </c>
      <c r="AY141" s="189" t="s">
        <v>149</v>
      </c>
    </row>
    <row r="142" spans="2:65" s="1" customFormat="1" ht="25.5" customHeight="1">
      <c r="B142" s="160"/>
      <c r="C142" s="161" t="s">
        <v>182</v>
      </c>
      <c r="D142" s="161" t="s">
        <v>151</v>
      </c>
      <c r="E142" s="162" t="s">
        <v>231</v>
      </c>
      <c r="F142" s="163" t="s">
        <v>232</v>
      </c>
      <c r="G142" s="164" t="s">
        <v>233</v>
      </c>
      <c r="H142" s="165">
        <v>9.8000000000000007</v>
      </c>
      <c r="I142" s="166"/>
      <c r="J142" s="166">
        <f>ROUND(I142*H142,2)</f>
        <v>0</v>
      </c>
      <c r="K142" s="163" t="s">
        <v>155</v>
      </c>
      <c r="L142" s="39"/>
      <c r="M142" s="167" t="s">
        <v>5</v>
      </c>
      <c r="N142" s="168" t="s">
        <v>44</v>
      </c>
      <c r="O142" s="169">
        <v>0</v>
      </c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AR142" s="25" t="s">
        <v>156</v>
      </c>
      <c r="AT142" s="25" t="s">
        <v>151</v>
      </c>
      <c r="AU142" s="25" t="s">
        <v>82</v>
      </c>
      <c r="AY142" s="25" t="s">
        <v>149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25" t="s">
        <v>80</v>
      </c>
      <c r="BK142" s="171">
        <f>ROUND(I142*H142,2)</f>
        <v>0</v>
      </c>
      <c r="BL142" s="25" t="s">
        <v>156</v>
      </c>
      <c r="BM142" s="25" t="s">
        <v>1792</v>
      </c>
    </row>
    <row r="143" spans="2:65" s="12" customFormat="1">
      <c r="B143" s="172"/>
      <c r="D143" s="173" t="s">
        <v>173</v>
      </c>
      <c r="E143" s="174" t="s">
        <v>5</v>
      </c>
      <c r="F143" s="175" t="s">
        <v>1793</v>
      </c>
      <c r="H143" s="176">
        <v>8.9</v>
      </c>
      <c r="L143" s="172"/>
      <c r="M143" s="177"/>
      <c r="N143" s="178"/>
      <c r="O143" s="178"/>
      <c r="P143" s="178"/>
      <c r="Q143" s="178"/>
      <c r="R143" s="178"/>
      <c r="S143" s="178"/>
      <c r="T143" s="179"/>
      <c r="AT143" s="174" t="s">
        <v>173</v>
      </c>
      <c r="AU143" s="174" t="s">
        <v>82</v>
      </c>
      <c r="AV143" s="12" t="s">
        <v>82</v>
      </c>
      <c r="AW143" s="12" t="s">
        <v>36</v>
      </c>
      <c r="AX143" s="12" t="s">
        <v>73</v>
      </c>
      <c r="AY143" s="174" t="s">
        <v>149</v>
      </c>
    </row>
    <row r="144" spans="2:65" s="12" customFormat="1">
      <c r="B144" s="172"/>
      <c r="D144" s="173" t="s">
        <v>173</v>
      </c>
      <c r="E144" s="174" t="s">
        <v>5</v>
      </c>
      <c r="F144" s="175" t="s">
        <v>1794</v>
      </c>
      <c r="H144" s="176">
        <v>0.9</v>
      </c>
      <c r="L144" s="172"/>
      <c r="M144" s="177"/>
      <c r="N144" s="178"/>
      <c r="O144" s="178"/>
      <c r="P144" s="178"/>
      <c r="Q144" s="178"/>
      <c r="R144" s="178"/>
      <c r="S144" s="178"/>
      <c r="T144" s="179"/>
      <c r="AT144" s="174" t="s">
        <v>173</v>
      </c>
      <c r="AU144" s="174" t="s">
        <v>82</v>
      </c>
      <c r="AV144" s="12" t="s">
        <v>82</v>
      </c>
      <c r="AW144" s="12" t="s">
        <v>36</v>
      </c>
      <c r="AX144" s="12" t="s">
        <v>73</v>
      </c>
      <c r="AY144" s="174" t="s">
        <v>149</v>
      </c>
    </row>
    <row r="145" spans="2:65" s="14" customFormat="1">
      <c r="B145" s="188"/>
      <c r="D145" s="173" t="s">
        <v>173</v>
      </c>
      <c r="E145" s="189" t="s">
        <v>5</v>
      </c>
      <c r="F145" s="190" t="s">
        <v>194</v>
      </c>
      <c r="H145" s="191">
        <v>9.8000000000000007</v>
      </c>
      <c r="L145" s="188"/>
      <c r="M145" s="192"/>
      <c r="N145" s="193"/>
      <c r="O145" s="193"/>
      <c r="P145" s="193"/>
      <c r="Q145" s="193"/>
      <c r="R145" s="193"/>
      <c r="S145" s="193"/>
      <c r="T145" s="194"/>
      <c r="AT145" s="189" t="s">
        <v>173</v>
      </c>
      <c r="AU145" s="189" t="s">
        <v>82</v>
      </c>
      <c r="AV145" s="14" t="s">
        <v>156</v>
      </c>
      <c r="AW145" s="14" t="s">
        <v>36</v>
      </c>
      <c r="AX145" s="14" t="s">
        <v>80</v>
      </c>
      <c r="AY145" s="189" t="s">
        <v>149</v>
      </c>
    </row>
    <row r="146" spans="2:65" s="1" customFormat="1" ht="63.75" customHeight="1">
      <c r="B146" s="160"/>
      <c r="C146" s="161" t="s">
        <v>195</v>
      </c>
      <c r="D146" s="161" t="s">
        <v>151</v>
      </c>
      <c r="E146" s="162" t="s">
        <v>238</v>
      </c>
      <c r="F146" s="163" t="s">
        <v>239</v>
      </c>
      <c r="G146" s="164" t="s">
        <v>219</v>
      </c>
      <c r="H146" s="165">
        <v>6.6</v>
      </c>
      <c r="I146" s="166"/>
      <c r="J146" s="166">
        <f>ROUND(I146*H146,2)</f>
        <v>0</v>
      </c>
      <c r="K146" s="163" t="s">
        <v>5</v>
      </c>
      <c r="L146" s="39"/>
      <c r="M146" s="167" t="s">
        <v>5</v>
      </c>
      <c r="N146" s="168" t="s">
        <v>44</v>
      </c>
      <c r="O146" s="169">
        <v>0.70299999999999996</v>
      </c>
      <c r="P146" s="169">
        <f>O146*H146</f>
        <v>4.6397999999999993</v>
      </c>
      <c r="Q146" s="169">
        <v>8.6800000000000002E-3</v>
      </c>
      <c r="R146" s="169">
        <f>Q146*H146</f>
        <v>5.7287999999999999E-2</v>
      </c>
      <c r="S146" s="169">
        <v>0</v>
      </c>
      <c r="T146" s="170">
        <f>S146*H146</f>
        <v>0</v>
      </c>
      <c r="AR146" s="25" t="s">
        <v>156</v>
      </c>
      <c r="AT146" s="25" t="s">
        <v>151</v>
      </c>
      <c r="AU146" s="25" t="s">
        <v>82</v>
      </c>
      <c r="AY146" s="25" t="s">
        <v>149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25" t="s">
        <v>80</v>
      </c>
      <c r="BK146" s="171">
        <f>ROUND(I146*H146,2)</f>
        <v>0</v>
      </c>
      <c r="BL146" s="25" t="s">
        <v>156</v>
      </c>
      <c r="BM146" s="25" t="s">
        <v>1795</v>
      </c>
    </row>
    <row r="147" spans="2:65" s="12" customFormat="1">
      <c r="B147" s="172"/>
      <c r="D147" s="173" t="s">
        <v>173</v>
      </c>
      <c r="E147" s="174" t="s">
        <v>5</v>
      </c>
      <c r="F147" s="175" t="s">
        <v>1796</v>
      </c>
      <c r="H147" s="176">
        <v>6.6</v>
      </c>
      <c r="L147" s="172"/>
      <c r="M147" s="177"/>
      <c r="N147" s="178"/>
      <c r="O147" s="178"/>
      <c r="P147" s="178"/>
      <c r="Q147" s="178"/>
      <c r="R147" s="178"/>
      <c r="S147" s="178"/>
      <c r="T147" s="179"/>
      <c r="AT147" s="174" t="s">
        <v>173</v>
      </c>
      <c r="AU147" s="174" t="s">
        <v>82</v>
      </c>
      <c r="AV147" s="12" t="s">
        <v>82</v>
      </c>
      <c r="AW147" s="12" t="s">
        <v>36</v>
      </c>
      <c r="AX147" s="12" t="s">
        <v>80</v>
      </c>
      <c r="AY147" s="174" t="s">
        <v>149</v>
      </c>
    </row>
    <row r="148" spans="2:65" s="1" customFormat="1" ht="63.75" customHeight="1">
      <c r="B148" s="160"/>
      <c r="C148" s="161" t="s">
        <v>203</v>
      </c>
      <c r="D148" s="161" t="s">
        <v>151</v>
      </c>
      <c r="E148" s="162" t="s">
        <v>253</v>
      </c>
      <c r="F148" s="163" t="s">
        <v>254</v>
      </c>
      <c r="G148" s="164" t="s">
        <v>219</v>
      </c>
      <c r="H148" s="165">
        <v>4.4000000000000004</v>
      </c>
      <c r="I148" s="166"/>
      <c r="J148" s="166">
        <f>ROUND(I148*H148,2)</f>
        <v>0</v>
      </c>
      <c r="K148" s="163" t="s">
        <v>155</v>
      </c>
      <c r="L148" s="39"/>
      <c r="M148" s="167" t="s">
        <v>5</v>
      </c>
      <c r="N148" s="168" t="s">
        <v>44</v>
      </c>
      <c r="O148" s="169">
        <v>0.54700000000000004</v>
      </c>
      <c r="P148" s="169">
        <f>O148*H148</f>
        <v>2.4068000000000005</v>
      </c>
      <c r="Q148" s="169">
        <v>3.6900000000000002E-2</v>
      </c>
      <c r="R148" s="169">
        <f>Q148*H148</f>
        <v>0.16236000000000003</v>
      </c>
      <c r="S148" s="169">
        <v>0</v>
      </c>
      <c r="T148" s="170">
        <f>S148*H148</f>
        <v>0</v>
      </c>
      <c r="AR148" s="25" t="s">
        <v>156</v>
      </c>
      <c r="AT148" s="25" t="s">
        <v>151</v>
      </c>
      <c r="AU148" s="25" t="s">
        <v>82</v>
      </c>
      <c r="AY148" s="25" t="s">
        <v>149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25" t="s">
        <v>80</v>
      </c>
      <c r="BK148" s="171">
        <f>ROUND(I148*H148,2)</f>
        <v>0</v>
      </c>
      <c r="BL148" s="25" t="s">
        <v>156</v>
      </c>
      <c r="BM148" s="25" t="s">
        <v>1797</v>
      </c>
    </row>
    <row r="149" spans="2:65" s="12" customFormat="1">
      <c r="B149" s="172"/>
      <c r="D149" s="173" t="s">
        <v>173</v>
      </c>
      <c r="E149" s="174" t="s">
        <v>5</v>
      </c>
      <c r="F149" s="175" t="s">
        <v>822</v>
      </c>
      <c r="H149" s="176">
        <v>1.1000000000000001</v>
      </c>
      <c r="L149" s="172"/>
      <c r="M149" s="177"/>
      <c r="N149" s="178"/>
      <c r="O149" s="178"/>
      <c r="P149" s="178"/>
      <c r="Q149" s="178"/>
      <c r="R149" s="178"/>
      <c r="S149" s="178"/>
      <c r="T149" s="179"/>
      <c r="AT149" s="174" t="s">
        <v>173</v>
      </c>
      <c r="AU149" s="174" t="s">
        <v>82</v>
      </c>
      <c r="AV149" s="12" t="s">
        <v>82</v>
      </c>
      <c r="AW149" s="12" t="s">
        <v>36</v>
      </c>
      <c r="AX149" s="12" t="s">
        <v>73</v>
      </c>
      <c r="AY149" s="174" t="s">
        <v>149</v>
      </c>
    </row>
    <row r="150" spans="2:65" s="12" customFormat="1">
      <c r="B150" s="172"/>
      <c r="D150" s="173" t="s">
        <v>173</v>
      </c>
      <c r="E150" s="174" t="s">
        <v>5</v>
      </c>
      <c r="F150" s="175" t="s">
        <v>256</v>
      </c>
      <c r="H150" s="176">
        <v>3.3</v>
      </c>
      <c r="L150" s="172"/>
      <c r="M150" s="177"/>
      <c r="N150" s="178"/>
      <c r="O150" s="178"/>
      <c r="P150" s="178"/>
      <c r="Q150" s="178"/>
      <c r="R150" s="178"/>
      <c r="S150" s="178"/>
      <c r="T150" s="179"/>
      <c r="AT150" s="174" t="s">
        <v>173</v>
      </c>
      <c r="AU150" s="174" t="s">
        <v>82</v>
      </c>
      <c r="AV150" s="12" t="s">
        <v>82</v>
      </c>
      <c r="AW150" s="12" t="s">
        <v>36</v>
      </c>
      <c r="AX150" s="12" t="s">
        <v>73</v>
      </c>
      <c r="AY150" s="174" t="s">
        <v>149</v>
      </c>
    </row>
    <row r="151" spans="2:65" s="14" customFormat="1">
      <c r="B151" s="188"/>
      <c r="D151" s="173" t="s">
        <v>173</v>
      </c>
      <c r="E151" s="189" t="s">
        <v>5</v>
      </c>
      <c r="F151" s="190" t="s">
        <v>194</v>
      </c>
      <c r="H151" s="191">
        <v>4.4000000000000004</v>
      </c>
      <c r="L151" s="188"/>
      <c r="M151" s="192"/>
      <c r="N151" s="193"/>
      <c r="O151" s="193"/>
      <c r="P151" s="193"/>
      <c r="Q151" s="193"/>
      <c r="R151" s="193"/>
      <c r="S151" s="193"/>
      <c r="T151" s="194"/>
      <c r="AT151" s="189" t="s">
        <v>173</v>
      </c>
      <c r="AU151" s="189" t="s">
        <v>82</v>
      </c>
      <c r="AV151" s="14" t="s">
        <v>156</v>
      </c>
      <c r="AW151" s="14" t="s">
        <v>36</v>
      </c>
      <c r="AX151" s="14" t="s">
        <v>80</v>
      </c>
      <c r="AY151" s="189" t="s">
        <v>149</v>
      </c>
    </row>
    <row r="152" spans="2:65" s="1" customFormat="1" ht="25.5" customHeight="1">
      <c r="B152" s="160"/>
      <c r="C152" s="161" t="s">
        <v>209</v>
      </c>
      <c r="D152" s="161" t="s">
        <v>151</v>
      </c>
      <c r="E152" s="162" t="s">
        <v>272</v>
      </c>
      <c r="F152" s="163" t="s">
        <v>273</v>
      </c>
      <c r="G152" s="164" t="s">
        <v>268</v>
      </c>
      <c r="H152" s="165">
        <v>26.576000000000001</v>
      </c>
      <c r="I152" s="166"/>
      <c r="J152" s="166">
        <f>ROUND(I152*H152,2)</f>
        <v>0</v>
      </c>
      <c r="K152" s="163" t="s">
        <v>155</v>
      </c>
      <c r="L152" s="39"/>
      <c r="M152" s="167" t="s">
        <v>5</v>
      </c>
      <c r="N152" s="168" t="s">
        <v>44</v>
      </c>
      <c r="O152" s="169">
        <v>1.7629999999999999</v>
      </c>
      <c r="P152" s="169">
        <f>O152*H152</f>
        <v>46.853487999999999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AR152" s="25" t="s">
        <v>156</v>
      </c>
      <c r="AT152" s="25" t="s">
        <v>151</v>
      </c>
      <c r="AU152" s="25" t="s">
        <v>82</v>
      </c>
      <c r="AY152" s="25" t="s">
        <v>149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25" t="s">
        <v>80</v>
      </c>
      <c r="BK152" s="171">
        <f>ROUND(I152*H152,2)</f>
        <v>0</v>
      </c>
      <c r="BL152" s="25" t="s">
        <v>156</v>
      </c>
      <c r="BM152" s="25" t="s">
        <v>1798</v>
      </c>
    </row>
    <row r="153" spans="2:65" s="12" customFormat="1">
      <c r="B153" s="172"/>
      <c r="D153" s="173" t="s">
        <v>173</v>
      </c>
      <c r="E153" s="174" t="s">
        <v>5</v>
      </c>
      <c r="F153" s="175" t="s">
        <v>1799</v>
      </c>
      <c r="H153" s="176">
        <v>3.3109999999999999</v>
      </c>
      <c r="L153" s="172"/>
      <c r="M153" s="177"/>
      <c r="N153" s="178"/>
      <c r="O153" s="178"/>
      <c r="P153" s="178"/>
      <c r="Q153" s="178"/>
      <c r="R153" s="178"/>
      <c r="S153" s="178"/>
      <c r="T153" s="179"/>
      <c r="AT153" s="174" t="s">
        <v>173</v>
      </c>
      <c r="AU153" s="174" t="s">
        <v>82</v>
      </c>
      <c r="AV153" s="12" t="s">
        <v>82</v>
      </c>
      <c r="AW153" s="12" t="s">
        <v>36</v>
      </c>
      <c r="AX153" s="12" t="s">
        <v>73</v>
      </c>
      <c r="AY153" s="174" t="s">
        <v>149</v>
      </c>
    </row>
    <row r="154" spans="2:65" s="12" customFormat="1">
      <c r="B154" s="172"/>
      <c r="D154" s="173" t="s">
        <v>173</v>
      </c>
      <c r="E154" s="174" t="s">
        <v>5</v>
      </c>
      <c r="F154" s="175" t="s">
        <v>1800</v>
      </c>
      <c r="H154" s="176">
        <v>23.265000000000001</v>
      </c>
      <c r="L154" s="172"/>
      <c r="M154" s="177"/>
      <c r="N154" s="178"/>
      <c r="O154" s="178"/>
      <c r="P154" s="178"/>
      <c r="Q154" s="178"/>
      <c r="R154" s="178"/>
      <c r="S154" s="178"/>
      <c r="T154" s="179"/>
      <c r="AT154" s="174" t="s">
        <v>173</v>
      </c>
      <c r="AU154" s="174" t="s">
        <v>82</v>
      </c>
      <c r="AV154" s="12" t="s">
        <v>82</v>
      </c>
      <c r="AW154" s="12" t="s">
        <v>36</v>
      </c>
      <c r="AX154" s="12" t="s">
        <v>73</v>
      </c>
      <c r="AY154" s="174" t="s">
        <v>149</v>
      </c>
    </row>
    <row r="155" spans="2:65" s="14" customFormat="1">
      <c r="B155" s="188"/>
      <c r="D155" s="173" t="s">
        <v>173</v>
      </c>
      <c r="E155" s="189" t="s">
        <v>5</v>
      </c>
      <c r="F155" s="190" t="s">
        <v>194</v>
      </c>
      <c r="H155" s="191">
        <v>26.576000000000001</v>
      </c>
      <c r="L155" s="188"/>
      <c r="M155" s="192"/>
      <c r="N155" s="193"/>
      <c r="O155" s="193"/>
      <c r="P155" s="193"/>
      <c r="Q155" s="193"/>
      <c r="R155" s="193"/>
      <c r="S155" s="193"/>
      <c r="T155" s="194"/>
      <c r="AT155" s="189" t="s">
        <v>173</v>
      </c>
      <c r="AU155" s="189" t="s">
        <v>82</v>
      </c>
      <c r="AV155" s="14" t="s">
        <v>156</v>
      </c>
      <c r="AW155" s="14" t="s">
        <v>36</v>
      </c>
      <c r="AX155" s="14" t="s">
        <v>80</v>
      </c>
      <c r="AY155" s="189" t="s">
        <v>149</v>
      </c>
    </row>
    <row r="156" spans="2:65" s="1" customFormat="1" ht="38.25" customHeight="1">
      <c r="B156" s="160"/>
      <c r="C156" s="161" t="s">
        <v>216</v>
      </c>
      <c r="D156" s="161" t="s">
        <v>151</v>
      </c>
      <c r="E156" s="162" t="s">
        <v>277</v>
      </c>
      <c r="F156" s="163" t="s">
        <v>278</v>
      </c>
      <c r="G156" s="164" t="s">
        <v>268</v>
      </c>
      <c r="H156" s="165">
        <v>59.084000000000003</v>
      </c>
      <c r="I156" s="166"/>
      <c r="J156" s="166">
        <f>ROUND(I156*H156,2)</f>
        <v>0</v>
      </c>
      <c r="K156" s="163" t="s">
        <v>155</v>
      </c>
      <c r="L156" s="39"/>
      <c r="M156" s="167" t="s">
        <v>5</v>
      </c>
      <c r="N156" s="168" t="s">
        <v>44</v>
      </c>
      <c r="O156" s="169">
        <v>0.29399999999999998</v>
      </c>
      <c r="P156" s="169">
        <f>O156*H156</f>
        <v>17.370695999999999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AR156" s="25" t="s">
        <v>156</v>
      </c>
      <c r="AT156" s="25" t="s">
        <v>151</v>
      </c>
      <c r="AU156" s="25" t="s">
        <v>82</v>
      </c>
      <c r="AY156" s="25" t="s">
        <v>149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25" t="s">
        <v>80</v>
      </c>
      <c r="BK156" s="171">
        <f>ROUND(I156*H156,2)</f>
        <v>0</v>
      </c>
      <c r="BL156" s="25" t="s">
        <v>156</v>
      </c>
      <c r="BM156" s="25" t="s">
        <v>1801</v>
      </c>
    </row>
    <row r="157" spans="2:65" s="13" customFormat="1">
      <c r="B157" s="182"/>
      <c r="D157" s="173" t="s">
        <v>173</v>
      </c>
      <c r="E157" s="183" t="s">
        <v>5</v>
      </c>
      <c r="F157" s="184" t="s">
        <v>187</v>
      </c>
      <c r="H157" s="183" t="s">
        <v>5</v>
      </c>
      <c r="L157" s="182"/>
      <c r="M157" s="185"/>
      <c r="N157" s="186"/>
      <c r="O157" s="186"/>
      <c r="P157" s="186"/>
      <c r="Q157" s="186"/>
      <c r="R157" s="186"/>
      <c r="S157" s="186"/>
      <c r="T157" s="187"/>
      <c r="AT157" s="183" t="s">
        <v>173</v>
      </c>
      <c r="AU157" s="183" t="s">
        <v>82</v>
      </c>
      <c r="AV157" s="13" t="s">
        <v>80</v>
      </c>
      <c r="AW157" s="13" t="s">
        <v>36</v>
      </c>
      <c r="AX157" s="13" t="s">
        <v>73</v>
      </c>
      <c r="AY157" s="183" t="s">
        <v>149</v>
      </c>
    </row>
    <row r="158" spans="2:65" s="13" customFormat="1">
      <c r="B158" s="182"/>
      <c r="D158" s="173" t="s">
        <v>173</v>
      </c>
      <c r="E158" s="183" t="s">
        <v>5</v>
      </c>
      <c r="F158" s="184" t="s">
        <v>280</v>
      </c>
      <c r="H158" s="183" t="s">
        <v>5</v>
      </c>
      <c r="L158" s="182"/>
      <c r="M158" s="185"/>
      <c r="N158" s="186"/>
      <c r="O158" s="186"/>
      <c r="P158" s="186"/>
      <c r="Q158" s="186"/>
      <c r="R158" s="186"/>
      <c r="S158" s="186"/>
      <c r="T158" s="187"/>
      <c r="AT158" s="183" t="s">
        <v>173</v>
      </c>
      <c r="AU158" s="183" t="s">
        <v>82</v>
      </c>
      <c r="AV158" s="13" t="s">
        <v>80</v>
      </c>
      <c r="AW158" s="13" t="s">
        <v>36</v>
      </c>
      <c r="AX158" s="13" t="s">
        <v>73</v>
      </c>
      <c r="AY158" s="183" t="s">
        <v>149</v>
      </c>
    </row>
    <row r="159" spans="2:65" s="13" customFormat="1">
      <c r="B159" s="182"/>
      <c r="D159" s="173" t="s">
        <v>173</v>
      </c>
      <c r="E159" s="183" t="s">
        <v>5</v>
      </c>
      <c r="F159" s="184" t="s">
        <v>281</v>
      </c>
      <c r="H159" s="183" t="s">
        <v>5</v>
      </c>
      <c r="L159" s="182"/>
      <c r="M159" s="185"/>
      <c r="N159" s="186"/>
      <c r="O159" s="186"/>
      <c r="P159" s="186"/>
      <c r="Q159" s="186"/>
      <c r="R159" s="186"/>
      <c r="S159" s="186"/>
      <c r="T159" s="187"/>
      <c r="AT159" s="183" t="s">
        <v>173</v>
      </c>
      <c r="AU159" s="183" t="s">
        <v>82</v>
      </c>
      <c r="AV159" s="13" t="s">
        <v>80</v>
      </c>
      <c r="AW159" s="13" t="s">
        <v>36</v>
      </c>
      <c r="AX159" s="13" t="s">
        <v>73</v>
      </c>
      <c r="AY159" s="183" t="s">
        <v>149</v>
      </c>
    </row>
    <row r="160" spans="2:65" s="13" customFormat="1">
      <c r="B160" s="182"/>
      <c r="D160" s="173" t="s">
        <v>173</v>
      </c>
      <c r="E160" s="183" t="s">
        <v>5</v>
      </c>
      <c r="F160" s="184" t="s">
        <v>200</v>
      </c>
      <c r="H160" s="183" t="s">
        <v>5</v>
      </c>
      <c r="L160" s="182"/>
      <c r="M160" s="185"/>
      <c r="N160" s="186"/>
      <c r="O160" s="186"/>
      <c r="P160" s="186"/>
      <c r="Q160" s="186"/>
      <c r="R160" s="186"/>
      <c r="S160" s="186"/>
      <c r="T160" s="187"/>
      <c r="AT160" s="183" t="s">
        <v>173</v>
      </c>
      <c r="AU160" s="183" t="s">
        <v>82</v>
      </c>
      <c r="AV160" s="13" t="s">
        <v>80</v>
      </c>
      <c r="AW160" s="13" t="s">
        <v>36</v>
      </c>
      <c r="AX160" s="13" t="s">
        <v>73</v>
      </c>
      <c r="AY160" s="183" t="s">
        <v>149</v>
      </c>
    </row>
    <row r="161" spans="2:65" s="12" customFormat="1">
      <c r="B161" s="172"/>
      <c r="D161" s="173" t="s">
        <v>173</v>
      </c>
      <c r="E161" s="174" t="s">
        <v>5</v>
      </c>
      <c r="F161" s="175" t="s">
        <v>1802</v>
      </c>
      <c r="H161" s="176">
        <v>52.366</v>
      </c>
      <c r="L161" s="172"/>
      <c r="M161" s="177"/>
      <c r="N161" s="178"/>
      <c r="O161" s="178"/>
      <c r="P161" s="178"/>
      <c r="Q161" s="178"/>
      <c r="R161" s="178"/>
      <c r="S161" s="178"/>
      <c r="T161" s="179"/>
      <c r="AT161" s="174" t="s">
        <v>173</v>
      </c>
      <c r="AU161" s="174" t="s">
        <v>82</v>
      </c>
      <c r="AV161" s="12" t="s">
        <v>82</v>
      </c>
      <c r="AW161" s="12" t="s">
        <v>36</v>
      </c>
      <c r="AX161" s="12" t="s">
        <v>73</v>
      </c>
      <c r="AY161" s="174" t="s">
        <v>149</v>
      </c>
    </row>
    <row r="162" spans="2:65" s="12" customFormat="1">
      <c r="B162" s="172"/>
      <c r="D162" s="173" t="s">
        <v>173</v>
      </c>
      <c r="E162" s="174" t="s">
        <v>5</v>
      </c>
      <c r="F162" s="175" t="s">
        <v>1803</v>
      </c>
      <c r="H162" s="176">
        <v>2.9369999999999998</v>
      </c>
      <c r="L162" s="172"/>
      <c r="M162" s="177"/>
      <c r="N162" s="178"/>
      <c r="O162" s="178"/>
      <c r="P162" s="178"/>
      <c r="Q162" s="178"/>
      <c r="R162" s="178"/>
      <c r="S162" s="178"/>
      <c r="T162" s="179"/>
      <c r="AT162" s="174" t="s">
        <v>173</v>
      </c>
      <c r="AU162" s="174" t="s">
        <v>82</v>
      </c>
      <c r="AV162" s="12" t="s">
        <v>82</v>
      </c>
      <c r="AW162" s="12" t="s">
        <v>36</v>
      </c>
      <c r="AX162" s="12" t="s">
        <v>73</v>
      </c>
      <c r="AY162" s="174" t="s">
        <v>149</v>
      </c>
    </row>
    <row r="163" spans="2:65" s="15" customFormat="1">
      <c r="B163" s="195"/>
      <c r="D163" s="173" t="s">
        <v>173</v>
      </c>
      <c r="E163" s="196" t="s">
        <v>5</v>
      </c>
      <c r="F163" s="197" t="s">
        <v>284</v>
      </c>
      <c r="H163" s="198">
        <v>55.302999999999997</v>
      </c>
      <c r="L163" s="195"/>
      <c r="M163" s="199"/>
      <c r="N163" s="200"/>
      <c r="O163" s="200"/>
      <c r="P163" s="200"/>
      <c r="Q163" s="200"/>
      <c r="R163" s="200"/>
      <c r="S163" s="200"/>
      <c r="T163" s="201"/>
      <c r="AT163" s="196" t="s">
        <v>173</v>
      </c>
      <c r="AU163" s="196" t="s">
        <v>82</v>
      </c>
      <c r="AV163" s="15" t="s">
        <v>161</v>
      </c>
      <c r="AW163" s="15" t="s">
        <v>36</v>
      </c>
      <c r="AX163" s="15" t="s">
        <v>73</v>
      </c>
      <c r="AY163" s="196" t="s">
        <v>149</v>
      </c>
    </row>
    <row r="164" spans="2:65" s="13" customFormat="1">
      <c r="B164" s="182"/>
      <c r="D164" s="173" t="s">
        <v>173</v>
      </c>
      <c r="E164" s="183" t="s">
        <v>5</v>
      </c>
      <c r="F164" s="184" t="s">
        <v>192</v>
      </c>
      <c r="H164" s="183" t="s">
        <v>5</v>
      </c>
      <c r="L164" s="182"/>
      <c r="M164" s="185"/>
      <c r="N164" s="186"/>
      <c r="O164" s="186"/>
      <c r="P164" s="186"/>
      <c r="Q164" s="186"/>
      <c r="R164" s="186"/>
      <c r="S164" s="186"/>
      <c r="T164" s="187"/>
      <c r="AT164" s="183" t="s">
        <v>173</v>
      </c>
      <c r="AU164" s="183" t="s">
        <v>82</v>
      </c>
      <c r="AV164" s="13" t="s">
        <v>80</v>
      </c>
      <c r="AW164" s="13" t="s">
        <v>36</v>
      </c>
      <c r="AX164" s="13" t="s">
        <v>73</v>
      </c>
      <c r="AY164" s="183" t="s">
        <v>149</v>
      </c>
    </row>
    <row r="165" spans="2:65" s="12" customFormat="1">
      <c r="B165" s="172"/>
      <c r="D165" s="173" t="s">
        <v>173</v>
      </c>
      <c r="E165" s="174" t="s">
        <v>5</v>
      </c>
      <c r="F165" s="175" t="s">
        <v>1804</v>
      </c>
      <c r="H165" s="176">
        <v>3.484</v>
      </c>
      <c r="L165" s="172"/>
      <c r="M165" s="177"/>
      <c r="N165" s="178"/>
      <c r="O165" s="178"/>
      <c r="P165" s="178"/>
      <c r="Q165" s="178"/>
      <c r="R165" s="178"/>
      <c r="S165" s="178"/>
      <c r="T165" s="179"/>
      <c r="AT165" s="174" t="s">
        <v>173</v>
      </c>
      <c r="AU165" s="174" t="s">
        <v>82</v>
      </c>
      <c r="AV165" s="12" t="s">
        <v>82</v>
      </c>
      <c r="AW165" s="12" t="s">
        <v>36</v>
      </c>
      <c r="AX165" s="12" t="s">
        <v>73</v>
      </c>
      <c r="AY165" s="174" t="s">
        <v>149</v>
      </c>
    </row>
    <row r="166" spans="2:65" s="12" customFormat="1">
      <c r="B166" s="172"/>
      <c r="D166" s="173" t="s">
        <v>173</v>
      </c>
      <c r="E166" s="174" t="s">
        <v>5</v>
      </c>
      <c r="F166" s="175" t="s">
        <v>1805</v>
      </c>
      <c r="H166" s="176">
        <v>0.29699999999999999</v>
      </c>
      <c r="L166" s="172"/>
      <c r="M166" s="177"/>
      <c r="N166" s="178"/>
      <c r="O166" s="178"/>
      <c r="P166" s="178"/>
      <c r="Q166" s="178"/>
      <c r="R166" s="178"/>
      <c r="S166" s="178"/>
      <c r="T166" s="179"/>
      <c r="AT166" s="174" t="s">
        <v>173</v>
      </c>
      <c r="AU166" s="174" t="s">
        <v>82</v>
      </c>
      <c r="AV166" s="12" t="s">
        <v>82</v>
      </c>
      <c r="AW166" s="12" t="s">
        <v>36</v>
      </c>
      <c r="AX166" s="12" t="s">
        <v>73</v>
      </c>
      <c r="AY166" s="174" t="s">
        <v>149</v>
      </c>
    </row>
    <row r="167" spans="2:65" s="15" customFormat="1">
      <c r="B167" s="195"/>
      <c r="D167" s="173" t="s">
        <v>173</v>
      </c>
      <c r="E167" s="196" t="s">
        <v>5</v>
      </c>
      <c r="F167" s="197" t="s">
        <v>284</v>
      </c>
      <c r="H167" s="198">
        <v>3.7810000000000001</v>
      </c>
      <c r="L167" s="195"/>
      <c r="M167" s="199"/>
      <c r="N167" s="200"/>
      <c r="O167" s="200"/>
      <c r="P167" s="200"/>
      <c r="Q167" s="200"/>
      <c r="R167" s="200"/>
      <c r="S167" s="200"/>
      <c r="T167" s="201"/>
      <c r="AT167" s="196" t="s">
        <v>173</v>
      </c>
      <c r="AU167" s="196" t="s">
        <v>82</v>
      </c>
      <c r="AV167" s="15" t="s">
        <v>161</v>
      </c>
      <c r="AW167" s="15" t="s">
        <v>36</v>
      </c>
      <c r="AX167" s="15" t="s">
        <v>73</v>
      </c>
      <c r="AY167" s="196" t="s">
        <v>149</v>
      </c>
    </row>
    <row r="168" spans="2:65" s="14" customFormat="1">
      <c r="B168" s="188"/>
      <c r="D168" s="173" t="s">
        <v>173</v>
      </c>
      <c r="E168" s="189" t="s">
        <v>5</v>
      </c>
      <c r="F168" s="190" t="s">
        <v>194</v>
      </c>
      <c r="H168" s="191">
        <v>59.084000000000003</v>
      </c>
      <c r="L168" s="188"/>
      <c r="M168" s="192"/>
      <c r="N168" s="193"/>
      <c r="O168" s="193"/>
      <c r="P168" s="193"/>
      <c r="Q168" s="193"/>
      <c r="R168" s="193"/>
      <c r="S168" s="193"/>
      <c r="T168" s="194"/>
      <c r="AT168" s="189" t="s">
        <v>173</v>
      </c>
      <c r="AU168" s="189" t="s">
        <v>82</v>
      </c>
      <c r="AV168" s="14" t="s">
        <v>156</v>
      </c>
      <c r="AW168" s="14" t="s">
        <v>36</v>
      </c>
      <c r="AX168" s="14" t="s">
        <v>80</v>
      </c>
      <c r="AY168" s="189" t="s">
        <v>149</v>
      </c>
    </row>
    <row r="169" spans="2:65" s="1" customFormat="1" ht="38.25" customHeight="1">
      <c r="B169" s="160"/>
      <c r="C169" s="161" t="s">
        <v>222</v>
      </c>
      <c r="D169" s="161" t="s">
        <v>151</v>
      </c>
      <c r="E169" s="162" t="s">
        <v>288</v>
      </c>
      <c r="F169" s="163" t="s">
        <v>289</v>
      </c>
      <c r="G169" s="164" t="s">
        <v>268</v>
      </c>
      <c r="H169" s="165">
        <v>118.16800000000001</v>
      </c>
      <c r="I169" s="166"/>
      <c r="J169" s="166">
        <f>ROUND(I169*H169,2)</f>
        <v>0</v>
      </c>
      <c r="K169" s="163" t="s">
        <v>155</v>
      </c>
      <c r="L169" s="39"/>
      <c r="M169" s="167" t="s">
        <v>5</v>
      </c>
      <c r="N169" s="168" t="s">
        <v>44</v>
      </c>
      <c r="O169" s="169">
        <v>0.58599999999999997</v>
      </c>
      <c r="P169" s="169">
        <f>O169*H169</f>
        <v>69.246448000000001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AR169" s="25" t="s">
        <v>156</v>
      </c>
      <c r="AT169" s="25" t="s">
        <v>151</v>
      </c>
      <c r="AU169" s="25" t="s">
        <v>82</v>
      </c>
      <c r="AY169" s="25" t="s">
        <v>149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25" t="s">
        <v>80</v>
      </c>
      <c r="BK169" s="171">
        <f>ROUND(I169*H169,2)</f>
        <v>0</v>
      </c>
      <c r="BL169" s="25" t="s">
        <v>156</v>
      </c>
      <c r="BM169" s="25" t="s">
        <v>1806</v>
      </c>
    </row>
    <row r="170" spans="2:65" s="13" customFormat="1">
      <c r="B170" s="182"/>
      <c r="D170" s="173" t="s">
        <v>173</v>
      </c>
      <c r="E170" s="183" t="s">
        <v>5</v>
      </c>
      <c r="F170" s="184" t="s">
        <v>187</v>
      </c>
      <c r="H170" s="183" t="s">
        <v>5</v>
      </c>
      <c r="L170" s="182"/>
      <c r="M170" s="185"/>
      <c r="N170" s="186"/>
      <c r="O170" s="186"/>
      <c r="P170" s="186"/>
      <c r="Q170" s="186"/>
      <c r="R170" s="186"/>
      <c r="S170" s="186"/>
      <c r="T170" s="187"/>
      <c r="AT170" s="183" t="s">
        <v>173</v>
      </c>
      <c r="AU170" s="183" t="s">
        <v>82</v>
      </c>
      <c r="AV170" s="13" t="s">
        <v>80</v>
      </c>
      <c r="AW170" s="13" t="s">
        <v>36</v>
      </c>
      <c r="AX170" s="13" t="s">
        <v>73</v>
      </c>
      <c r="AY170" s="183" t="s">
        <v>149</v>
      </c>
    </row>
    <row r="171" spans="2:65" s="13" customFormat="1">
      <c r="B171" s="182"/>
      <c r="D171" s="173" t="s">
        <v>173</v>
      </c>
      <c r="E171" s="183" t="s">
        <v>5</v>
      </c>
      <c r="F171" s="184" t="s">
        <v>291</v>
      </c>
      <c r="H171" s="183" t="s">
        <v>5</v>
      </c>
      <c r="L171" s="182"/>
      <c r="M171" s="185"/>
      <c r="N171" s="186"/>
      <c r="O171" s="186"/>
      <c r="P171" s="186"/>
      <c r="Q171" s="186"/>
      <c r="R171" s="186"/>
      <c r="S171" s="186"/>
      <c r="T171" s="187"/>
      <c r="AT171" s="183" t="s">
        <v>173</v>
      </c>
      <c r="AU171" s="183" t="s">
        <v>82</v>
      </c>
      <c r="AV171" s="13" t="s">
        <v>80</v>
      </c>
      <c r="AW171" s="13" t="s">
        <v>36</v>
      </c>
      <c r="AX171" s="13" t="s">
        <v>73</v>
      </c>
      <c r="AY171" s="183" t="s">
        <v>149</v>
      </c>
    </row>
    <row r="172" spans="2:65" s="13" customFormat="1">
      <c r="B172" s="182"/>
      <c r="D172" s="173" t="s">
        <v>173</v>
      </c>
      <c r="E172" s="183" t="s">
        <v>5</v>
      </c>
      <c r="F172" s="184" t="s">
        <v>281</v>
      </c>
      <c r="H172" s="183" t="s">
        <v>5</v>
      </c>
      <c r="L172" s="182"/>
      <c r="M172" s="185"/>
      <c r="N172" s="186"/>
      <c r="O172" s="186"/>
      <c r="P172" s="186"/>
      <c r="Q172" s="186"/>
      <c r="R172" s="186"/>
      <c r="S172" s="186"/>
      <c r="T172" s="187"/>
      <c r="AT172" s="183" t="s">
        <v>173</v>
      </c>
      <c r="AU172" s="183" t="s">
        <v>82</v>
      </c>
      <c r="AV172" s="13" t="s">
        <v>80</v>
      </c>
      <c r="AW172" s="13" t="s">
        <v>36</v>
      </c>
      <c r="AX172" s="13" t="s">
        <v>73</v>
      </c>
      <c r="AY172" s="183" t="s">
        <v>149</v>
      </c>
    </row>
    <row r="173" spans="2:65" s="13" customFormat="1">
      <c r="B173" s="182"/>
      <c r="D173" s="173" t="s">
        <v>173</v>
      </c>
      <c r="E173" s="183" t="s">
        <v>5</v>
      </c>
      <c r="F173" s="184" t="s">
        <v>200</v>
      </c>
      <c r="H173" s="183" t="s">
        <v>5</v>
      </c>
      <c r="L173" s="182"/>
      <c r="M173" s="185"/>
      <c r="N173" s="186"/>
      <c r="O173" s="186"/>
      <c r="P173" s="186"/>
      <c r="Q173" s="186"/>
      <c r="R173" s="186"/>
      <c r="S173" s="186"/>
      <c r="T173" s="187"/>
      <c r="AT173" s="183" t="s">
        <v>173</v>
      </c>
      <c r="AU173" s="183" t="s">
        <v>82</v>
      </c>
      <c r="AV173" s="13" t="s">
        <v>80</v>
      </c>
      <c r="AW173" s="13" t="s">
        <v>36</v>
      </c>
      <c r="AX173" s="13" t="s">
        <v>73</v>
      </c>
      <c r="AY173" s="183" t="s">
        <v>149</v>
      </c>
    </row>
    <row r="174" spans="2:65" s="12" customFormat="1">
      <c r="B174" s="172"/>
      <c r="D174" s="173" t="s">
        <v>173</v>
      </c>
      <c r="E174" s="174" t="s">
        <v>5</v>
      </c>
      <c r="F174" s="175" t="s">
        <v>1807</v>
      </c>
      <c r="H174" s="176">
        <v>104.732</v>
      </c>
      <c r="L174" s="172"/>
      <c r="M174" s="177"/>
      <c r="N174" s="178"/>
      <c r="O174" s="178"/>
      <c r="P174" s="178"/>
      <c r="Q174" s="178"/>
      <c r="R174" s="178"/>
      <c r="S174" s="178"/>
      <c r="T174" s="179"/>
      <c r="AT174" s="174" t="s">
        <v>173</v>
      </c>
      <c r="AU174" s="174" t="s">
        <v>82</v>
      </c>
      <c r="AV174" s="12" t="s">
        <v>82</v>
      </c>
      <c r="AW174" s="12" t="s">
        <v>36</v>
      </c>
      <c r="AX174" s="12" t="s">
        <v>73</v>
      </c>
      <c r="AY174" s="174" t="s">
        <v>149</v>
      </c>
    </row>
    <row r="175" spans="2:65" s="12" customFormat="1">
      <c r="B175" s="172"/>
      <c r="D175" s="173" t="s">
        <v>173</v>
      </c>
      <c r="E175" s="174" t="s">
        <v>5</v>
      </c>
      <c r="F175" s="175" t="s">
        <v>1808</v>
      </c>
      <c r="H175" s="176">
        <v>5.8739999999999997</v>
      </c>
      <c r="L175" s="172"/>
      <c r="M175" s="177"/>
      <c r="N175" s="178"/>
      <c r="O175" s="178"/>
      <c r="P175" s="178"/>
      <c r="Q175" s="178"/>
      <c r="R175" s="178"/>
      <c r="S175" s="178"/>
      <c r="T175" s="179"/>
      <c r="AT175" s="174" t="s">
        <v>173</v>
      </c>
      <c r="AU175" s="174" t="s">
        <v>82</v>
      </c>
      <c r="AV175" s="12" t="s">
        <v>82</v>
      </c>
      <c r="AW175" s="12" t="s">
        <v>36</v>
      </c>
      <c r="AX175" s="12" t="s">
        <v>73</v>
      </c>
      <c r="AY175" s="174" t="s">
        <v>149</v>
      </c>
    </row>
    <row r="176" spans="2:65" s="15" customFormat="1">
      <c r="B176" s="195"/>
      <c r="D176" s="173" t="s">
        <v>173</v>
      </c>
      <c r="E176" s="196" t="s">
        <v>5</v>
      </c>
      <c r="F176" s="197" t="s">
        <v>284</v>
      </c>
      <c r="H176" s="198">
        <v>110.60599999999999</v>
      </c>
      <c r="L176" s="195"/>
      <c r="M176" s="199"/>
      <c r="N176" s="200"/>
      <c r="O176" s="200"/>
      <c r="P176" s="200"/>
      <c r="Q176" s="200"/>
      <c r="R176" s="200"/>
      <c r="S176" s="200"/>
      <c r="T176" s="201"/>
      <c r="AT176" s="196" t="s">
        <v>173</v>
      </c>
      <c r="AU176" s="196" t="s">
        <v>82</v>
      </c>
      <c r="AV176" s="15" t="s">
        <v>161</v>
      </c>
      <c r="AW176" s="15" t="s">
        <v>36</v>
      </c>
      <c r="AX176" s="15" t="s">
        <v>73</v>
      </c>
      <c r="AY176" s="196" t="s">
        <v>149</v>
      </c>
    </row>
    <row r="177" spans="2:65" s="13" customFormat="1">
      <c r="B177" s="182"/>
      <c r="D177" s="173" t="s">
        <v>173</v>
      </c>
      <c r="E177" s="183" t="s">
        <v>5</v>
      </c>
      <c r="F177" s="184" t="s">
        <v>192</v>
      </c>
      <c r="H177" s="183" t="s">
        <v>5</v>
      </c>
      <c r="L177" s="182"/>
      <c r="M177" s="185"/>
      <c r="N177" s="186"/>
      <c r="O177" s="186"/>
      <c r="P177" s="186"/>
      <c r="Q177" s="186"/>
      <c r="R177" s="186"/>
      <c r="S177" s="186"/>
      <c r="T177" s="187"/>
      <c r="AT177" s="183" t="s">
        <v>173</v>
      </c>
      <c r="AU177" s="183" t="s">
        <v>82</v>
      </c>
      <c r="AV177" s="13" t="s">
        <v>80</v>
      </c>
      <c r="AW177" s="13" t="s">
        <v>36</v>
      </c>
      <c r="AX177" s="13" t="s">
        <v>73</v>
      </c>
      <c r="AY177" s="183" t="s">
        <v>149</v>
      </c>
    </row>
    <row r="178" spans="2:65" s="12" customFormat="1">
      <c r="B178" s="172"/>
      <c r="D178" s="173" t="s">
        <v>173</v>
      </c>
      <c r="E178" s="174" t="s">
        <v>5</v>
      </c>
      <c r="F178" s="175" t="s">
        <v>1809</v>
      </c>
      <c r="H178" s="176">
        <v>6.968</v>
      </c>
      <c r="L178" s="172"/>
      <c r="M178" s="177"/>
      <c r="N178" s="178"/>
      <c r="O178" s="178"/>
      <c r="P178" s="178"/>
      <c r="Q178" s="178"/>
      <c r="R178" s="178"/>
      <c r="S178" s="178"/>
      <c r="T178" s="179"/>
      <c r="AT178" s="174" t="s">
        <v>173</v>
      </c>
      <c r="AU178" s="174" t="s">
        <v>82</v>
      </c>
      <c r="AV178" s="12" t="s">
        <v>82</v>
      </c>
      <c r="AW178" s="12" t="s">
        <v>36</v>
      </c>
      <c r="AX178" s="12" t="s">
        <v>73</v>
      </c>
      <c r="AY178" s="174" t="s">
        <v>149</v>
      </c>
    </row>
    <row r="179" spans="2:65" s="12" customFormat="1">
      <c r="B179" s="172"/>
      <c r="D179" s="173" t="s">
        <v>173</v>
      </c>
      <c r="E179" s="174" t="s">
        <v>5</v>
      </c>
      <c r="F179" s="175" t="s">
        <v>1810</v>
      </c>
      <c r="H179" s="176">
        <v>0.59399999999999997</v>
      </c>
      <c r="L179" s="172"/>
      <c r="M179" s="177"/>
      <c r="N179" s="178"/>
      <c r="O179" s="178"/>
      <c r="P179" s="178"/>
      <c r="Q179" s="178"/>
      <c r="R179" s="178"/>
      <c r="S179" s="178"/>
      <c r="T179" s="179"/>
      <c r="AT179" s="174" t="s">
        <v>173</v>
      </c>
      <c r="AU179" s="174" t="s">
        <v>82</v>
      </c>
      <c r="AV179" s="12" t="s">
        <v>82</v>
      </c>
      <c r="AW179" s="12" t="s">
        <v>36</v>
      </c>
      <c r="AX179" s="12" t="s">
        <v>73</v>
      </c>
      <c r="AY179" s="174" t="s">
        <v>149</v>
      </c>
    </row>
    <row r="180" spans="2:65" s="15" customFormat="1">
      <c r="B180" s="195"/>
      <c r="D180" s="173" t="s">
        <v>173</v>
      </c>
      <c r="E180" s="196" t="s">
        <v>5</v>
      </c>
      <c r="F180" s="197" t="s">
        <v>284</v>
      </c>
      <c r="H180" s="198">
        <v>7.5620000000000003</v>
      </c>
      <c r="L180" s="195"/>
      <c r="M180" s="199"/>
      <c r="N180" s="200"/>
      <c r="O180" s="200"/>
      <c r="P180" s="200"/>
      <c r="Q180" s="200"/>
      <c r="R180" s="200"/>
      <c r="S180" s="200"/>
      <c r="T180" s="201"/>
      <c r="AT180" s="196" t="s">
        <v>173</v>
      </c>
      <c r="AU180" s="196" t="s">
        <v>82</v>
      </c>
      <c r="AV180" s="15" t="s">
        <v>161</v>
      </c>
      <c r="AW180" s="15" t="s">
        <v>36</v>
      </c>
      <c r="AX180" s="15" t="s">
        <v>73</v>
      </c>
      <c r="AY180" s="196" t="s">
        <v>149</v>
      </c>
    </row>
    <row r="181" spans="2:65" s="14" customFormat="1">
      <c r="B181" s="188"/>
      <c r="D181" s="173" t="s">
        <v>173</v>
      </c>
      <c r="E181" s="189" t="s">
        <v>5</v>
      </c>
      <c r="F181" s="190" t="s">
        <v>194</v>
      </c>
      <c r="H181" s="191">
        <v>118.16800000000001</v>
      </c>
      <c r="L181" s="188"/>
      <c r="M181" s="192"/>
      <c r="N181" s="193"/>
      <c r="O181" s="193"/>
      <c r="P181" s="193"/>
      <c r="Q181" s="193"/>
      <c r="R181" s="193"/>
      <c r="S181" s="193"/>
      <c r="T181" s="194"/>
      <c r="AT181" s="189" t="s">
        <v>173</v>
      </c>
      <c r="AU181" s="189" t="s">
        <v>82</v>
      </c>
      <c r="AV181" s="14" t="s">
        <v>156</v>
      </c>
      <c r="AW181" s="14" t="s">
        <v>36</v>
      </c>
      <c r="AX181" s="14" t="s">
        <v>80</v>
      </c>
      <c r="AY181" s="189" t="s">
        <v>149</v>
      </c>
    </row>
    <row r="182" spans="2:65" s="1" customFormat="1" ht="38.25" customHeight="1">
      <c r="B182" s="160"/>
      <c r="C182" s="161" t="s">
        <v>230</v>
      </c>
      <c r="D182" s="161" t="s">
        <v>151</v>
      </c>
      <c r="E182" s="162" t="s">
        <v>297</v>
      </c>
      <c r="F182" s="163" t="s">
        <v>298</v>
      </c>
      <c r="G182" s="164" t="s">
        <v>268</v>
      </c>
      <c r="H182" s="165">
        <v>35.450000000000003</v>
      </c>
      <c r="I182" s="166"/>
      <c r="J182" s="166">
        <f>ROUND(I182*H182,2)</f>
        <v>0</v>
      </c>
      <c r="K182" s="163" t="s">
        <v>155</v>
      </c>
      <c r="L182" s="39"/>
      <c r="M182" s="167" t="s">
        <v>5</v>
      </c>
      <c r="N182" s="168" t="s">
        <v>44</v>
      </c>
      <c r="O182" s="169">
        <v>0.1</v>
      </c>
      <c r="P182" s="169">
        <f>O182*H182</f>
        <v>3.5450000000000004</v>
      </c>
      <c r="Q182" s="169">
        <v>0</v>
      </c>
      <c r="R182" s="169">
        <f>Q182*H182</f>
        <v>0</v>
      </c>
      <c r="S182" s="169">
        <v>0</v>
      </c>
      <c r="T182" s="170">
        <f>S182*H182</f>
        <v>0</v>
      </c>
      <c r="AR182" s="25" t="s">
        <v>156</v>
      </c>
      <c r="AT182" s="25" t="s">
        <v>151</v>
      </c>
      <c r="AU182" s="25" t="s">
        <v>82</v>
      </c>
      <c r="AY182" s="25" t="s">
        <v>149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25" t="s">
        <v>80</v>
      </c>
      <c r="BK182" s="171">
        <f>ROUND(I182*H182,2)</f>
        <v>0</v>
      </c>
      <c r="BL182" s="25" t="s">
        <v>156</v>
      </c>
      <c r="BM182" s="25" t="s">
        <v>1811</v>
      </c>
    </row>
    <row r="183" spans="2:65" s="1" customFormat="1" ht="27">
      <c r="B183" s="39"/>
      <c r="D183" s="173" t="s">
        <v>179</v>
      </c>
      <c r="F183" s="180" t="s">
        <v>300</v>
      </c>
      <c r="L183" s="39"/>
      <c r="M183" s="181"/>
      <c r="N183" s="40"/>
      <c r="O183" s="40"/>
      <c r="P183" s="40"/>
      <c r="Q183" s="40"/>
      <c r="R183" s="40"/>
      <c r="S183" s="40"/>
      <c r="T183" s="68"/>
      <c r="AT183" s="25" t="s">
        <v>179</v>
      </c>
      <c r="AU183" s="25" t="s">
        <v>82</v>
      </c>
    </row>
    <row r="184" spans="2:65" s="12" customFormat="1">
      <c r="B184" s="172"/>
      <c r="D184" s="173" t="s">
        <v>173</v>
      </c>
      <c r="F184" s="175" t="s">
        <v>1812</v>
      </c>
      <c r="H184" s="176">
        <v>35.450000000000003</v>
      </c>
      <c r="L184" s="172"/>
      <c r="M184" s="177"/>
      <c r="N184" s="178"/>
      <c r="O184" s="178"/>
      <c r="P184" s="178"/>
      <c r="Q184" s="178"/>
      <c r="R184" s="178"/>
      <c r="S184" s="178"/>
      <c r="T184" s="179"/>
      <c r="AT184" s="174" t="s">
        <v>173</v>
      </c>
      <c r="AU184" s="174" t="s">
        <v>82</v>
      </c>
      <c r="AV184" s="12" t="s">
        <v>82</v>
      </c>
      <c r="AW184" s="12" t="s">
        <v>6</v>
      </c>
      <c r="AX184" s="12" t="s">
        <v>80</v>
      </c>
      <c r="AY184" s="174" t="s">
        <v>149</v>
      </c>
    </row>
    <row r="185" spans="2:65" s="1" customFormat="1" ht="38.25" customHeight="1">
      <c r="B185" s="160"/>
      <c r="C185" s="161" t="s">
        <v>237</v>
      </c>
      <c r="D185" s="161" t="s">
        <v>151</v>
      </c>
      <c r="E185" s="162" t="s">
        <v>303</v>
      </c>
      <c r="F185" s="163" t="s">
        <v>304</v>
      </c>
      <c r="G185" s="164" t="s">
        <v>268</v>
      </c>
      <c r="H185" s="165">
        <v>88.626999999999995</v>
      </c>
      <c r="I185" s="166"/>
      <c r="J185" s="166">
        <f>ROUND(I185*H185,2)</f>
        <v>0</v>
      </c>
      <c r="K185" s="163" t="s">
        <v>155</v>
      </c>
      <c r="L185" s="39"/>
      <c r="M185" s="167" t="s">
        <v>5</v>
      </c>
      <c r="N185" s="168" t="s">
        <v>44</v>
      </c>
      <c r="O185" s="169">
        <v>0.75</v>
      </c>
      <c r="P185" s="169">
        <f>O185*H185</f>
        <v>66.470249999999993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AR185" s="25" t="s">
        <v>156</v>
      </c>
      <c r="AT185" s="25" t="s">
        <v>151</v>
      </c>
      <c r="AU185" s="25" t="s">
        <v>82</v>
      </c>
      <c r="AY185" s="25" t="s">
        <v>149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25" t="s">
        <v>80</v>
      </c>
      <c r="BK185" s="171">
        <f>ROUND(I185*H185,2)</f>
        <v>0</v>
      </c>
      <c r="BL185" s="25" t="s">
        <v>156</v>
      </c>
      <c r="BM185" s="25" t="s">
        <v>1813</v>
      </c>
    </row>
    <row r="186" spans="2:65" s="13" customFormat="1">
      <c r="B186" s="182"/>
      <c r="D186" s="173" t="s">
        <v>173</v>
      </c>
      <c r="E186" s="183" t="s">
        <v>5</v>
      </c>
      <c r="F186" s="184" t="s">
        <v>187</v>
      </c>
      <c r="H186" s="183" t="s">
        <v>5</v>
      </c>
      <c r="L186" s="182"/>
      <c r="M186" s="185"/>
      <c r="N186" s="186"/>
      <c r="O186" s="186"/>
      <c r="P186" s="186"/>
      <c r="Q186" s="186"/>
      <c r="R186" s="186"/>
      <c r="S186" s="186"/>
      <c r="T186" s="187"/>
      <c r="AT186" s="183" t="s">
        <v>173</v>
      </c>
      <c r="AU186" s="183" t="s">
        <v>82</v>
      </c>
      <c r="AV186" s="13" t="s">
        <v>80</v>
      </c>
      <c r="AW186" s="13" t="s">
        <v>36</v>
      </c>
      <c r="AX186" s="13" t="s">
        <v>73</v>
      </c>
      <c r="AY186" s="183" t="s">
        <v>149</v>
      </c>
    </row>
    <row r="187" spans="2:65" s="13" customFormat="1">
      <c r="B187" s="182"/>
      <c r="D187" s="173" t="s">
        <v>173</v>
      </c>
      <c r="E187" s="183" t="s">
        <v>5</v>
      </c>
      <c r="F187" s="184" t="s">
        <v>306</v>
      </c>
      <c r="H187" s="183" t="s">
        <v>5</v>
      </c>
      <c r="L187" s="182"/>
      <c r="M187" s="185"/>
      <c r="N187" s="186"/>
      <c r="O187" s="186"/>
      <c r="P187" s="186"/>
      <c r="Q187" s="186"/>
      <c r="R187" s="186"/>
      <c r="S187" s="186"/>
      <c r="T187" s="187"/>
      <c r="AT187" s="183" t="s">
        <v>173</v>
      </c>
      <c r="AU187" s="183" t="s">
        <v>82</v>
      </c>
      <c r="AV187" s="13" t="s">
        <v>80</v>
      </c>
      <c r="AW187" s="13" t="s">
        <v>36</v>
      </c>
      <c r="AX187" s="13" t="s">
        <v>73</v>
      </c>
      <c r="AY187" s="183" t="s">
        <v>149</v>
      </c>
    </row>
    <row r="188" spans="2:65" s="13" customFormat="1">
      <c r="B188" s="182"/>
      <c r="D188" s="173" t="s">
        <v>173</v>
      </c>
      <c r="E188" s="183" t="s">
        <v>5</v>
      </c>
      <c r="F188" s="184" t="s">
        <v>281</v>
      </c>
      <c r="H188" s="183" t="s">
        <v>5</v>
      </c>
      <c r="L188" s="182"/>
      <c r="M188" s="185"/>
      <c r="N188" s="186"/>
      <c r="O188" s="186"/>
      <c r="P188" s="186"/>
      <c r="Q188" s="186"/>
      <c r="R188" s="186"/>
      <c r="S188" s="186"/>
      <c r="T188" s="187"/>
      <c r="AT188" s="183" t="s">
        <v>173</v>
      </c>
      <c r="AU188" s="183" t="s">
        <v>82</v>
      </c>
      <c r="AV188" s="13" t="s">
        <v>80</v>
      </c>
      <c r="AW188" s="13" t="s">
        <v>36</v>
      </c>
      <c r="AX188" s="13" t="s">
        <v>73</v>
      </c>
      <c r="AY188" s="183" t="s">
        <v>149</v>
      </c>
    </row>
    <row r="189" spans="2:65" s="13" customFormat="1">
      <c r="B189" s="182"/>
      <c r="D189" s="173" t="s">
        <v>173</v>
      </c>
      <c r="E189" s="183" t="s">
        <v>5</v>
      </c>
      <c r="F189" s="184" t="s">
        <v>200</v>
      </c>
      <c r="H189" s="183" t="s">
        <v>5</v>
      </c>
      <c r="L189" s="182"/>
      <c r="M189" s="185"/>
      <c r="N189" s="186"/>
      <c r="O189" s="186"/>
      <c r="P189" s="186"/>
      <c r="Q189" s="186"/>
      <c r="R189" s="186"/>
      <c r="S189" s="186"/>
      <c r="T189" s="187"/>
      <c r="AT189" s="183" t="s">
        <v>173</v>
      </c>
      <c r="AU189" s="183" t="s">
        <v>82</v>
      </c>
      <c r="AV189" s="13" t="s">
        <v>80</v>
      </c>
      <c r="AW189" s="13" t="s">
        <v>36</v>
      </c>
      <c r="AX189" s="13" t="s">
        <v>73</v>
      </c>
      <c r="AY189" s="183" t="s">
        <v>149</v>
      </c>
    </row>
    <row r="190" spans="2:65" s="12" customFormat="1">
      <c r="B190" s="172"/>
      <c r="D190" s="173" t="s">
        <v>173</v>
      </c>
      <c r="E190" s="174" t="s">
        <v>5</v>
      </c>
      <c r="F190" s="175" t="s">
        <v>1814</v>
      </c>
      <c r="H190" s="176">
        <v>78.549000000000007</v>
      </c>
      <c r="L190" s="172"/>
      <c r="M190" s="177"/>
      <c r="N190" s="178"/>
      <c r="O190" s="178"/>
      <c r="P190" s="178"/>
      <c r="Q190" s="178"/>
      <c r="R190" s="178"/>
      <c r="S190" s="178"/>
      <c r="T190" s="179"/>
      <c r="AT190" s="174" t="s">
        <v>173</v>
      </c>
      <c r="AU190" s="174" t="s">
        <v>82</v>
      </c>
      <c r="AV190" s="12" t="s">
        <v>82</v>
      </c>
      <c r="AW190" s="12" t="s">
        <v>36</v>
      </c>
      <c r="AX190" s="12" t="s">
        <v>73</v>
      </c>
      <c r="AY190" s="174" t="s">
        <v>149</v>
      </c>
    </row>
    <row r="191" spans="2:65" s="12" customFormat="1">
      <c r="B191" s="172"/>
      <c r="D191" s="173" t="s">
        <v>173</v>
      </c>
      <c r="E191" s="174" t="s">
        <v>5</v>
      </c>
      <c r="F191" s="175" t="s">
        <v>1815</v>
      </c>
      <c r="H191" s="176">
        <v>4.4059999999999997</v>
      </c>
      <c r="L191" s="172"/>
      <c r="M191" s="177"/>
      <c r="N191" s="178"/>
      <c r="O191" s="178"/>
      <c r="P191" s="178"/>
      <c r="Q191" s="178"/>
      <c r="R191" s="178"/>
      <c r="S191" s="178"/>
      <c r="T191" s="179"/>
      <c r="AT191" s="174" t="s">
        <v>173</v>
      </c>
      <c r="AU191" s="174" t="s">
        <v>82</v>
      </c>
      <c r="AV191" s="12" t="s">
        <v>82</v>
      </c>
      <c r="AW191" s="12" t="s">
        <v>36</v>
      </c>
      <c r="AX191" s="12" t="s">
        <v>73</v>
      </c>
      <c r="AY191" s="174" t="s">
        <v>149</v>
      </c>
    </row>
    <row r="192" spans="2:65" s="15" customFormat="1">
      <c r="B192" s="195"/>
      <c r="D192" s="173" t="s">
        <v>173</v>
      </c>
      <c r="E192" s="196" t="s">
        <v>5</v>
      </c>
      <c r="F192" s="197" t="s">
        <v>284</v>
      </c>
      <c r="H192" s="198">
        <v>82.954999999999998</v>
      </c>
      <c r="L192" s="195"/>
      <c r="M192" s="199"/>
      <c r="N192" s="200"/>
      <c r="O192" s="200"/>
      <c r="P192" s="200"/>
      <c r="Q192" s="200"/>
      <c r="R192" s="200"/>
      <c r="S192" s="200"/>
      <c r="T192" s="201"/>
      <c r="AT192" s="196" t="s">
        <v>173</v>
      </c>
      <c r="AU192" s="196" t="s">
        <v>82</v>
      </c>
      <c r="AV192" s="15" t="s">
        <v>161</v>
      </c>
      <c r="AW192" s="15" t="s">
        <v>36</v>
      </c>
      <c r="AX192" s="15" t="s">
        <v>73</v>
      </c>
      <c r="AY192" s="196" t="s">
        <v>149</v>
      </c>
    </row>
    <row r="193" spans="2:65" s="13" customFormat="1">
      <c r="B193" s="182"/>
      <c r="D193" s="173" t="s">
        <v>173</v>
      </c>
      <c r="E193" s="183" t="s">
        <v>5</v>
      </c>
      <c r="F193" s="184" t="s">
        <v>192</v>
      </c>
      <c r="H193" s="183" t="s">
        <v>5</v>
      </c>
      <c r="L193" s="182"/>
      <c r="M193" s="185"/>
      <c r="N193" s="186"/>
      <c r="O193" s="186"/>
      <c r="P193" s="186"/>
      <c r="Q193" s="186"/>
      <c r="R193" s="186"/>
      <c r="S193" s="186"/>
      <c r="T193" s="187"/>
      <c r="AT193" s="183" t="s">
        <v>173</v>
      </c>
      <c r="AU193" s="183" t="s">
        <v>82</v>
      </c>
      <c r="AV193" s="13" t="s">
        <v>80</v>
      </c>
      <c r="AW193" s="13" t="s">
        <v>36</v>
      </c>
      <c r="AX193" s="13" t="s">
        <v>73</v>
      </c>
      <c r="AY193" s="183" t="s">
        <v>149</v>
      </c>
    </row>
    <row r="194" spans="2:65" s="12" customFormat="1">
      <c r="B194" s="172"/>
      <c r="D194" s="173" t="s">
        <v>173</v>
      </c>
      <c r="E194" s="174" t="s">
        <v>5</v>
      </c>
      <c r="F194" s="175" t="s">
        <v>1816</v>
      </c>
      <c r="H194" s="176">
        <v>5.226</v>
      </c>
      <c r="L194" s="172"/>
      <c r="M194" s="177"/>
      <c r="N194" s="178"/>
      <c r="O194" s="178"/>
      <c r="P194" s="178"/>
      <c r="Q194" s="178"/>
      <c r="R194" s="178"/>
      <c r="S194" s="178"/>
      <c r="T194" s="179"/>
      <c r="AT194" s="174" t="s">
        <v>173</v>
      </c>
      <c r="AU194" s="174" t="s">
        <v>82</v>
      </c>
      <c r="AV194" s="12" t="s">
        <v>82</v>
      </c>
      <c r="AW194" s="12" t="s">
        <v>36</v>
      </c>
      <c r="AX194" s="12" t="s">
        <v>73</v>
      </c>
      <c r="AY194" s="174" t="s">
        <v>149</v>
      </c>
    </row>
    <row r="195" spans="2:65" s="12" customFormat="1">
      <c r="B195" s="172"/>
      <c r="D195" s="173" t="s">
        <v>173</v>
      </c>
      <c r="E195" s="174" t="s">
        <v>5</v>
      </c>
      <c r="F195" s="175" t="s">
        <v>1817</v>
      </c>
      <c r="H195" s="176">
        <v>0.44600000000000001</v>
      </c>
      <c r="L195" s="172"/>
      <c r="M195" s="177"/>
      <c r="N195" s="178"/>
      <c r="O195" s="178"/>
      <c r="P195" s="178"/>
      <c r="Q195" s="178"/>
      <c r="R195" s="178"/>
      <c r="S195" s="178"/>
      <c r="T195" s="179"/>
      <c r="AT195" s="174" t="s">
        <v>173</v>
      </c>
      <c r="AU195" s="174" t="s">
        <v>82</v>
      </c>
      <c r="AV195" s="12" t="s">
        <v>82</v>
      </c>
      <c r="AW195" s="12" t="s">
        <v>36</v>
      </c>
      <c r="AX195" s="12" t="s">
        <v>73</v>
      </c>
      <c r="AY195" s="174" t="s">
        <v>149</v>
      </c>
    </row>
    <row r="196" spans="2:65" s="15" customFormat="1">
      <c r="B196" s="195"/>
      <c r="D196" s="173" t="s">
        <v>173</v>
      </c>
      <c r="E196" s="196" t="s">
        <v>5</v>
      </c>
      <c r="F196" s="197" t="s">
        <v>284</v>
      </c>
      <c r="H196" s="198">
        <v>5.6719999999999997</v>
      </c>
      <c r="L196" s="195"/>
      <c r="M196" s="199"/>
      <c r="N196" s="200"/>
      <c r="O196" s="200"/>
      <c r="P196" s="200"/>
      <c r="Q196" s="200"/>
      <c r="R196" s="200"/>
      <c r="S196" s="200"/>
      <c r="T196" s="201"/>
      <c r="AT196" s="196" t="s">
        <v>173</v>
      </c>
      <c r="AU196" s="196" t="s">
        <v>82</v>
      </c>
      <c r="AV196" s="15" t="s">
        <v>161</v>
      </c>
      <c r="AW196" s="15" t="s">
        <v>36</v>
      </c>
      <c r="AX196" s="15" t="s">
        <v>73</v>
      </c>
      <c r="AY196" s="196" t="s">
        <v>149</v>
      </c>
    </row>
    <row r="197" spans="2:65" s="14" customFormat="1">
      <c r="B197" s="188"/>
      <c r="D197" s="173" t="s">
        <v>173</v>
      </c>
      <c r="E197" s="189" t="s">
        <v>5</v>
      </c>
      <c r="F197" s="190" t="s">
        <v>194</v>
      </c>
      <c r="H197" s="191">
        <v>88.626999999999995</v>
      </c>
      <c r="L197" s="188"/>
      <c r="M197" s="192"/>
      <c r="N197" s="193"/>
      <c r="O197" s="193"/>
      <c r="P197" s="193"/>
      <c r="Q197" s="193"/>
      <c r="R197" s="193"/>
      <c r="S197" s="193"/>
      <c r="T197" s="194"/>
      <c r="AT197" s="189" t="s">
        <v>173</v>
      </c>
      <c r="AU197" s="189" t="s">
        <v>82</v>
      </c>
      <c r="AV197" s="14" t="s">
        <v>156</v>
      </c>
      <c r="AW197" s="14" t="s">
        <v>36</v>
      </c>
      <c r="AX197" s="14" t="s">
        <v>80</v>
      </c>
      <c r="AY197" s="189" t="s">
        <v>149</v>
      </c>
    </row>
    <row r="198" spans="2:65" s="1" customFormat="1" ht="38.25" customHeight="1">
      <c r="B198" s="160"/>
      <c r="C198" s="161" t="s">
        <v>11</v>
      </c>
      <c r="D198" s="161" t="s">
        <v>151</v>
      </c>
      <c r="E198" s="162" t="s">
        <v>312</v>
      </c>
      <c r="F198" s="163" t="s">
        <v>313</v>
      </c>
      <c r="G198" s="164" t="s">
        <v>268</v>
      </c>
      <c r="H198" s="165">
        <v>26.588000000000001</v>
      </c>
      <c r="I198" s="166"/>
      <c r="J198" s="166">
        <f>ROUND(I198*H198,2)</f>
        <v>0</v>
      </c>
      <c r="K198" s="163" t="s">
        <v>155</v>
      </c>
      <c r="L198" s="39"/>
      <c r="M198" s="167" t="s">
        <v>5</v>
      </c>
      <c r="N198" s="168" t="s">
        <v>44</v>
      </c>
      <c r="O198" s="169">
        <v>0.19800000000000001</v>
      </c>
      <c r="P198" s="169">
        <f>O198*H198</f>
        <v>5.2644240000000009</v>
      </c>
      <c r="Q198" s="169">
        <v>0</v>
      </c>
      <c r="R198" s="169">
        <f>Q198*H198</f>
        <v>0</v>
      </c>
      <c r="S198" s="169">
        <v>0</v>
      </c>
      <c r="T198" s="170">
        <f>S198*H198</f>
        <v>0</v>
      </c>
      <c r="AR198" s="25" t="s">
        <v>156</v>
      </c>
      <c r="AT198" s="25" t="s">
        <v>151</v>
      </c>
      <c r="AU198" s="25" t="s">
        <v>82</v>
      </c>
      <c r="AY198" s="25" t="s">
        <v>149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25" t="s">
        <v>80</v>
      </c>
      <c r="BK198" s="171">
        <f>ROUND(I198*H198,2)</f>
        <v>0</v>
      </c>
      <c r="BL198" s="25" t="s">
        <v>156</v>
      </c>
      <c r="BM198" s="25" t="s">
        <v>1818</v>
      </c>
    </row>
    <row r="199" spans="2:65" s="1" customFormat="1" ht="27">
      <c r="B199" s="39"/>
      <c r="D199" s="173" t="s">
        <v>179</v>
      </c>
      <c r="F199" s="180" t="s">
        <v>300</v>
      </c>
      <c r="L199" s="39"/>
      <c r="M199" s="181"/>
      <c r="N199" s="40"/>
      <c r="O199" s="40"/>
      <c r="P199" s="40"/>
      <c r="Q199" s="40"/>
      <c r="R199" s="40"/>
      <c r="S199" s="40"/>
      <c r="T199" s="68"/>
      <c r="AT199" s="25" t="s">
        <v>179</v>
      </c>
      <c r="AU199" s="25" t="s">
        <v>82</v>
      </c>
    </row>
    <row r="200" spans="2:65" s="12" customFormat="1">
      <c r="B200" s="172"/>
      <c r="D200" s="173" t="s">
        <v>173</v>
      </c>
      <c r="F200" s="175" t="s">
        <v>1819</v>
      </c>
      <c r="H200" s="176">
        <v>26.588000000000001</v>
      </c>
      <c r="L200" s="172"/>
      <c r="M200" s="177"/>
      <c r="N200" s="178"/>
      <c r="O200" s="178"/>
      <c r="P200" s="178"/>
      <c r="Q200" s="178"/>
      <c r="R200" s="178"/>
      <c r="S200" s="178"/>
      <c r="T200" s="179"/>
      <c r="AT200" s="174" t="s">
        <v>173</v>
      </c>
      <c r="AU200" s="174" t="s">
        <v>82</v>
      </c>
      <c r="AV200" s="12" t="s">
        <v>82</v>
      </c>
      <c r="AW200" s="12" t="s">
        <v>6</v>
      </c>
      <c r="AX200" s="12" t="s">
        <v>80</v>
      </c>
      <c r="AY200" s="174" t="s">
        <v>149</v>
      </c>
    </row>
    <row r="201" spans="2:65" s="1" customFormat="1" ht="38.25" customHeight="1">
      <c r="B201" s="160"/>
      <c r="C201" s="161" t="s">
        <v>247</v>
      </c>
      <c r="D201" s="161" t="s">
        <v>151</v>
      </c>
      <c r="E201" s="162" t="s">
        <v>317</v>
      </c>
      <c r="F201" s="163" t="s">
        <v>318</v>
      </c>
      <c r="G201" s="164" t="s">
        <v>268</v>
      </c>
      <c r="H201" s="165">
        <v>29.542999999999999</v>
      </c>
      <c r="I201" s="166"/>
      <c r="J201" s="166">
        <f>ROUND(I201*H201,2)</f>
        <v>0</v>
      </c>
      <c r="K201" s="163" t="s">
        <v>155</v>
      </c>
      <c r="L201" s="39"/>
      <c r="M201" s="167" t="s">
        <v>5</v>
      </c>
      <c r="N201" s="168" t="s">
        <v>44</v>
      </c>
      <c r="O201" s="169">
        <v>2.379</v>
      </c>
      <c r="P201" s="169">
        <f>O201*H201</f>
        <v>70.282797000000002</v>
      </c>
      <c r="Q201" s="169">
        <v>1.0460000000000001E-2</v>
      </c>
      <c r="R201" s="169">
        <f>Q201*H201</f>
        <v>0.30901978000000002</v>
      </c>
      <c r="S201" s="169">
        <v>0</v>
      </c>
      <c r="T201" s="170">
        <f>S201*H201</f>
        <v>0</v>
      </c>
      <c r="AR201" s="25" t="s">
        <v>156</v>
      </c>
      <c r="AT201" s="25" t="s">
        <v>151</v>
      </c>
      <c r="AU201" s="25" t="s">
        <v>82</v>
      </c>
      <c r="AY201" s="25" t="s">
        <v>149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25" t="s">
        <v>80</v>
      </c>
      <c r="BK201" s="171">
        <f>ROUND(I201*H201,2)</f>
        <v>0</v>
      </c>
      <c r="BL201" s="25" t="s">
        <v>156</v>
      </c>
      <c r="BM201" s="25" t="s">
        <v>1820</v>
      </c>
    </row>
    <row r="202" spans="2:65" s="13" customFormat="1">
      <c r="B202" s="182"/>
      <c r="D202" s="173" t="s">
        <v>173</v>
      </c>
      <c r="E202" s="183" t="s">
        <v>5</v>
      </c>
      <c r="F202" s="184" t="s">
        <v>187</v>
      </c>
      <c r="H202" s="183" t="s">
        <v>5</v>
      </c>
      <c r="L202" s="182"/>
      <c r="M202" s="185"/>
      <c r="N202" s="186"/>
      <c r="O202" s="186"/>
      <c r="P202" s="186"/>
      <c r="Q202" s="186"/>
      <c r="R202" s="186"/>
      <c r="S202" s="186"/>
      <c r="T202" s="187"/>
      <c r="AT202" s="183" t="s">
        <v>173</v>
      </c>
      <c r="AU202" s="183" t="s">
        <v>82</v>
      </c>
      <c r="AV202" s="13" t="s">
        <v>80</v>
      </c>
      <c r="AW202" s="13" t="s">
        <v>36</v>
      </c>
      <c r="AX202" s="13" t="s">
        <v>73</v>
      </c>
      <c r="AY202" s="183" t="s">
        <v>149</v>
      </c>
    </row>
    <row r="203" spans="2:65" s="13" customFormat="1">
      <c r="B203" s="182"/>
      <c r="D203" s="173" t="s">
        <v>173</v>
      </c>
      <c r="E203" s="183" t="s">
        <v>5</v>
      </c>
      <c r="F203" s="184" t="s">
        <v>320</v>
      </c>
      <c r="H203" s="183" t="s">
        <v>5</v>
      </c>
      <c r="L203" s="182"/>
      <c r="M203" s="185"/>
      <c r="N203" s="186"/>
      <c r="O203" s="186"/>
      <c r="P203" s="186"/>
      <c r="Q203" s="186"/>
      <c r="R203" s="186"/>
      <c r="S203" s="186"/>
      <c r="T203" s="187"/>
      <c r="AT203" s="183" t="s">
        <v>173</v>
      </c>
      <c r="AU203" s="183" t="s">
        <v>82</v>
      </c>
      <c r="AV203" s="13" t="s">
        <v>80</v>
      </c>
      <c r="AW203" s="13" t="s">
        <v>36</v>
      </c>
      <c r="AX203" s="13" t="s">
        <v>73</v>
      </c>
      <c r="AY203" s="183" t="s">
        <v>149</v>
      </c>
    </row>
    <row r="204" spans="2:65" s="13" customFormat="1">
      <c r="B204" s="182"/>
      <c r="D204" s="173" t="s">
        <v>173</v>
      </c>
      <c r="E204" s="183" t="s">
        <v>5</v>
      </c>
      <c r="F204" s="184" t="s">
        <v>281</v>
      </c>
      <c r="H204" s="183" t="s">
        <v>5</v>
      </c>
      <c r="L204" s="182"/>
      <c r="M204" s="185"/>
      <c r="N204" s="186"/>
      <c r="O204" s="186"/>
      <c r="P204" s="186"/>
      <c r="Q204" s="186"/>
      <c r="R204" s="186"/>
      <c r="S204" s="186"/>
      <c r="T204" s="187"/>
      <c r="AT204" s="183" t="s">
        <v>173</v>
      </c>
      <c r="AU204" s="183" t="s">
        <v>82</v>
      </c>
      <c r="AV204" s="13" t="s">
        <v>80</v>
      </c>
      <c r="AW204" s="13" t="s">
        <v>36</v>
      </c>
      <c r="AX204" s="13" t="s">
        <v>73</v>
      </c>
      <c r="AY204" s="183" t="s">
        <v>149</v>
      </c>
    </row>
    <row r="205" spans="2:65" s="13" customFormat="1">
      <c r="B205" s="182"/>
      <c r="D205" s="173" t="s">
        <v>173</v>
      </c>
      <c r="E205" s="183" t="s">
        <v>5</v>
      </c>
      <c r="F205" s="184" t="s">
        <v>200</v>
      </c>
      <c r="H205" s="183" t="s">
        <v>5</v>
      </c>
      <c r="L205" s="182"/>
      <c r="M205" s="185"/>
      <c r="N205" s="186"/>
      <c r="O205" s="186"/>
      <c r="P205" s="186"/>
      <c r="Q205" s="186"/>
      <c r="R205" s="186"/>
      <c r="S205" s="186"/>
      <c r="T205" s="187"/>
      <c r="AT205" s="183" t="s">
        <v>173</v>
      </c>
      <c r="AU205" s="183" t="s">
        <v>82</v>
      </c>
      <c r="AV205" s="13" t="s">
        <v>80</v>
      </c>
      <c r="AW205" s="13" t="s">
        <v>36</v>
      </c>
      <c r="AX205" s="13" t="s">
        <v>73</v>
      </c>
      <c r="AY205" s="183" t="s">
        <v>149</v>
      </c>
    </row>
    <row r="206" spans="2:65" s="12" customFormat="1">
      <c r="B206" s="172"/>
      <c r="D206" s="173" t="s">
        <v>173</v>
      </c>
      <c r="E206" s="174" t="s">
        <v>5</v>
      </c>
      <c r="F206" s="175" t="s">
        <v>1821</v>
      </c>
      <c r="H206" s="176">
        <v>26.183</v>
      </c>
      <c r="L206" s="172"/>
      <c r="M206" s="177"/>
      <c r="N206" s="178"/>
      <c r="O206" s="178"/>
      <c r="P206" s="178"/>
      <c r="Q206" s="178"/>
      <c r="R206" s="178"/>
      <c r="S206" s="178"/>
      <c r="T206" s="179"/>
      <c r="AT206" s="174" t="s">
        <v>173</v>
      </c>
      <c r="AU206" s="174" t="s">
        <v>82</v>
      </c>
      <c r="AV206" s="12" t="s">
        <v>82</v>
      </c>
      <c r="AW206" s="12" t="s">
        <v>36</v>
      </c>
      <c r="AX206" s="12" t="s">
        <v>73</v>
      </c>
      <c r="AY206" s="174" t="s">
        <v>149</v>
      </c>
    </row>
    <row r="207" spans="2:65" s="12" customFormat="1">
      <c r="B207" s="172"/>
      <c r="D207" s="173" t="s">
        <v>173</v>
      </c>
      <c r="E207" s="174" t="s">
        <v>5</v>
      </c>
      <c r="F207" s="175" t="s">
        <v>1822</v>
      </c>
      <c r="H207" s="176">
        <v>1.4690000000000001</v>
      </c>
      <c r="L207" s="172"/>
      <c r="M207" s="177"/>
      <c r="N207" s="178"/>
      <c r="O207" s="178"/>
      <c r="P207" s="178"/>
      <c r="Q207" s="178"/>
      <c r="R207" s="178"/>
      <c r="S207" s="178"/>
      <c r="T207" s="179"/>
      <c r="AT207" s="174" t="s">
        <v>173</v>
      </c>
      <c r="AU207" s="174" t="s">
        <v>82</v>
      </c>
      <c r="AV207" s="12" t="s">
        <v>82</v>
      </c>
      <c r="AW207" s="12" t="s">
        <v>36</v>
      </c>
      <c r="AX207" s="12" t="s">
        <v>73</v>
      </c>
      <c r="AY207" s="174" t="s">
        <v>149</v>
      </c>
    </row>
    <row r="208" spans="2:65" s="15" customFormat="1">
      <c r="B208" s="195"/>
      <c r="D208" s="173" t="s">
        <v>173</v>
      </c>
      <c r="E208" s="196" t="s">
        <v>5</v>
      </c>
      <c r="F208" s="197" t="s">
        <v>284</v>
      </c>
      <c r="H208" s="198">
        <v>27.652000000000001</v>
      </c>
      <c r="L208" s="195"/>
      <c r="M208" s="199"/>
      <c r="N208" s="200"/>
      <c r="O208" s="200"/>
      <c r="P208" s="200"/>
      <c r="Q208" s="200"/>
      <c r="R208" s="200"/>
      <c r="S208" s="200"/>
      <c r="T208" s="201"/>
      <c r="AT208" s="196" t="s">
        <v>173</v>
      </c>
      <c r="AU208" s="196" t="s">
        <v>82</v>
      </c>
      <c r="AV208" s="15" t="s">
        <v>161</v>
      </c>
      <c r="AW208" s="15" t="s">
        <v>36</v>
      </c>
      <c r="AX208" s="15" t="s">
        <v>73</v>
      </c>
      <c r="AY208" s="196" t="s">
        <v>149</v>
      </c>
    </row>
    <row r="209" spans="2:65" s="13" customFormat="1">
      <c r="B209" s="182"/>
      <c r="D209" s="173" t="s">
        <v>173</v>
      </c>
      <c r="E209" s="183" t="s">
        <v>5</v>
      </c>
      <c r="F209" s="184" t="s">
        <v>192</v>
      </c>
      <c r="H209" s="183" t="s">
        <v>5</v>
      </c>
      <c r="L209" s="182"/>
      <c r="M209" s="185"/>
      <c r="N209" s="186"/>
      <c r="O209" s="186"/>
      <c r="P209" s="186"/>
      <c r="Q209" s="186"/>
      <c r="R209" s="186"/>
      <c r="S209" s="186"/>
      <c r="T209" s="187"/>
      <c r="AT209" s="183" t="s">
        <v>173</v>
      </c>
      <c r="AU209" s="183" t="s">
        <v>82</v>
      </c>
      <c r="AV209" s="13" t="s">
        <v>80</v>
      </c>
      <c r="AW209" s="13" t="s">
        <v>36</v>
      </c>
      <c r="AX209" s="13" t="s">
        <v>73</v>
      </c>
      <c r="AY209" s="183" t="s">
        <v>149</v>
      </c>
    </row>
    <row r="210" spans="2:65" s="12" customFormat="1">
      <c r="B210" s="172"/>
      <c r="D210" s="173" t="s">
        <v>173</v>
      </c>
      <c r="E210" s="174" t="s">
        <v>5</v>
      </c>
      <c r="F210" s="175" t="s">
        <v>1823</v>
      </c>
      <c r="H210" s="176">
        <v>1.742</v>
      </c>
      <c r="L210" s="172"/>
      <c r="M210" s="177"/>
      <c r="N210" s="178"/>
      <c r="O210" s="178"/>
      <c r="P210" s="178"/>
      <c r="Q210" s="178"/>
      <c r="R210" s="178"/>
      <c r="S210" s="178"/>
      <c r="T210" s="179"/>
      <c r="AT210" s="174" t="s">
        <v>173</v>
      </c>
      <c r="AU210" s="174" t="s">
        <v>82</v>
      </c>
      <c r="AV210" s="12" t="s">
        <v>82</v>
      </c>
      <c r="AW210" s="12" t="s">
        <v>36</v>
      </c>
      <c r="AX210" s="12" t="s">
        <v>73</v>
      </c>
      <c r="AY210" s="174" t="s">
        <v>149</v>
      </c>
    </row>
    <row r="211" spans="2:65" s="12" customFormat="1">
      <c r="B211" s="172"/>
      <c r="D211" s="173" t="s">
        <v>173</v>
      </c>
      <c r="E211" s="174" t="s">
        <v>5</v>
      </c>
      <c r="F211" s="175" t="s">
        <v>1824</v>
      </c>
      <c r="H211" s="176">
        <v>0.14899999999999999</v>
      </c>
      <c r="L211" s="172"/>
      <c r="M211" s="177"/>
      <c r="N211" s="178"/>
      <c r="O211" s="178"/>
      <c r="P211" s="178"/>
      <c r="Q211" s="178"/>
      <c r="R211" s="178"/>
      <c r="S211" s="178"/>
      <c r="T211" s="179"/>
      <c r="AT211" s="174" t="s">
        <v>173</v>
      </c>
      <c r="AU211" s="174" t="s">
        <v>82</v>
      </c>
      <c r="AV211" s="12" t="s">
        <v>82</v>
      </c>
      <c r="AW211" s="12" t="s">
        <v>36</v>
      </c>
      <c r="AX211" s="12" t="s">
        <v>73</v>
      </c>
      <c r="AY211" s="174" t="s">
        <v>149</v>
      </c>
    </row>
    <row r="212" spans="2:65" s="15" customFormat="1">
      <c r="B212" s="195"/>
      <c r="D212" s="173" t="s">
        <v>173</v>
      </c>
      <c r="E212" s="196" t="s">
        <v>5</v>
      </c>
      <c r="F212" s="197" t="s">
        <v>284</v>
      </c>
      <c r="H212" s="198">
        <v>1.891</v>
      </c>
      <c r="L212" s="195"/>
      <c r="M212" s="199"/>
      <c r="N212" s="200"/>
      <c r="O212" s="200"/>
      <c r="P212" s="200"/>
      <c r="Q212" s="200"/>
      <c r="R212" s="200"/>
      <c r="S212" s="200"/>
      <c r="T212" s="201"/>
      <c r="AT212" s="196" t="s">
        <v>173</v>
      </c>
      <c r="AU212" s="196" t="s">
        <v>82</v>
      </c>
      <c r="AV212" s="15" t="s">
        <v>161</v>
      </c>
      <c r="AW212" s="15" t="s">
        <v>36</v>
      </c>
      <c r="AX212" s="15" t="s">
        <v>73</v>
      </c>
      <c r="AY212" s="196" t="s">
        <v>149</v>
      </c>
    </row>
    <row r="213" spans="2:65" s="14" customFormat="1">
      <c r="B213" s="188"/>
      <c r="D213" s="173" t="s">
        <v>173</v>
      </c>
      <c r="E213" s="189" t="s">
        <v>5</v>
      </c>
      <c r="F213" s="190" t="s">
        <v>194</v>
      </c>
      <c r="H213" s="191">
        <v>29.542999999999999</v>
      </c>
      <c r="L213" s="188"/>
      <c r="M213" s="192"/>
      <c r="N213" s="193"/>
      <c r="O213" s="193"/>
      <c r="P213" s="193"/>
      <c r="Q213" s="193"/>
      <c r="R213" s="193"/>
      <c r="S213" s="193"/>
      <c r="T213" s="194"/>
      <c r="AT213" s="189" t="s">
        <v>173</v>
      </c>
      <c r="AU213" s="189" t="s">
        <v>82</v>
      </c>
      <c r="AV213" s="14" t="s">
        <v>156</v>
      </c>
      <c r="AW213" s="14" t="s">
        <v>36</v>
      </c>
      <c r="AX213" s="14" t="s">
        <v>80</v>
      </c>
      <c r="AY213" s="189" t="s">
        <v>149</v>
      </c>
    </row>
    <row r="214" spans="2:65" s="1" customFormat="1" ht="25.5" customHeight="1">
      <c r="B214" s="160"/>
      <c r="C214" s="161" t="s">
        <v>252</v>
      </c>
      <c r="D214" s="161" t="s">
        <v>151</v>
      </c>
      <c r="E214" s="162" t="s">
        <v>326</v>
      </c>
      <c r="F214" s="163" t="s">
        <v>327</v>
      </c>
      <c r="G214" s="164" t="s">
        <v>171</v>
      </c>
      <c r="H214" s="165">
        <v>548.57000000000005</v>
      </c>
      <c r="I214" s="166"/>
      <c r="J214" s="166">
        <f>ROUND(I214*H214,2)</f>
        <v>0</v>
      </c>
      <c r="K214" s="163" t="s">
        <v>155</v>
      </c>
      <c r="L214" s="39"/>
      <c r="M214" s="167" t="s">
        <v>5</v>
      </c>
      <c r="N214" s="168" t="s">
        <v>44</v>
      </c>
      <c r="O214" s="169">
        <v>8.7999999999999995E-2</v>
      </c>
      <c r="P214" s="169">
        <f>O214*H214</f>
        <v>48.274160000000002</v>
      </c>
      <c r="Q214" s="169">
        <v>5.8E-4</v>
      </c>
      <c r="R214" s="169">
        <f>Q214*H214</f>
        <v>0.31817060000000003</v>
      </c>
      <c r="S214" s="169">
        <v>0</v>
      </c>
      <c r="T214" s="170">
        <f>S214*H214</f>
        <v>0</v>
      </c>
      <c r="AR214" s="25" t="s">
        <v>156</v>
      </c>
      <c r="AT214" s="25" t="s">
        <v>151</v>
      </c>
      <c r="AU214" s="25" t="s">
        <v>82</v>
      </c>
      <c r="AY214" s="25" t="s">
        <v>149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25" t="s">
        <v>80</v>
      </c>
      <c r="BK214" s="171">
        <f>ROUND(I214*H214,2)</f>
        <v>0</v>
      </c>
      <c r="BL214" s="25" t="s">
        <v>156</v>
      </c>
      <c r="BM214" s="25" t="s">
        <v>1825</v>
      </c>
    </row>
    <row r="215" spans="2:65" s="13" customFormat="1">
      <c r="B215" s="182"/>
      <c r="D215" s="173" t="s">
        <v>173</v>
      </c>
      <c r="E215" s="183" t="s">
        <v>5</v>
      </c>
      <c r="F215" s="184" t="s">
        <v>187</v>
      </c>
      <c r="H215" s="183" t="s">
        <v>5</v>
      </c>
      <c r="L215" s="182"/>
      <c r="M215" s="185"/>
      <c r="N215" s="186"/>
      <c r="O215" s="186"/>
      <c r="P215" s="186"/>
      <c r="Q215" s="186"/>
      <c r="R215" s="186"/>
      <c r="S215" s="186"/>
      <c r="T215" s="187"/>
      <c r="AT215" s="183" t="s">
        <v>173</v>
      </c>
      <c r="AU215" s="183" t="s">
        <v>82</v>
      </c>
      <c r="AV215" s="13" t="s">
        <v>80</v>
      </c>
      <c r="AW215" s="13" t="s">
        <v>36</v>
      </c>
      <c r="AX215" s="13" t="s">
        <v>73</v>
      </c>
      <c r="AY215" s="183" t="s">
        <v>149</v>
      </c>
    </row>
    <row r="216" spans="2:65" s="13" customFormat="1">
      <c r="B216" s="182"/>
      <c r="D216" s="173" t="s">
        <v>173</v>
      </c>
      <c r="E216" s="183" t="s">
        <v>5</v>
      </c>
      <c r="F216" s="184" t="s">
        <v>281</v>
      </c>
      <c r="H216" s="183" t="s">
        <v>5</v>
      </c>
      <c r="L216" s="182"/>
      <c r="M216" s="185"/>
      <c r="N216" s="186"/>
      <c r="O216" s="186"/>
      <c r="P216" s="186"/>
      <c r="Q216" s="186"/>
      <c r="R216" s="186"/>
      <c r="S216" s="186"/>
      <c r="T216" s="187"/>
      <c r="AT216" s="183" t="s">
        <v>173</v>
      </c>
      <c r="AU216" s="183" t="s">
        <v>82</v>
      </c>
      <c r="AV216" s="13" t="s">
        <v>80</v>
      </c>
      <c r="AW216" s="13" t="s">
        <v>36</v>
      </c>
      <c r="AX216" s="13" t="s">
        <v>73</v>
      </c>
      <c r="AY216" s="183" t="s">
        <v>149</v>
      </c>
    </row>
    <row r="217" spans="2:65" s="12" customFormat="1">
      <c r="B217" s="172"/>
      <c r="D217" s="173" t="s">
        <v>173</v>
      </c>
      <c r="E217" s="174" t="s">
        <v>5</v>
      </c>
      <c r="F217" s="175" t="s">
        <v>1826</v>
      </c>
      <c r="H217" s="176">
        <v>508.97</v>
      </c>
      <c r="L217" s="172"/>
      <c r="M217" s="177"/>
      <c r="N217" s="178"/>
      <c r="O217" s="178"/>
      <c r="P217" s="178"/>
      <c r="Q217" s="178"/>
      <c r="R217" s="178"/>
      <c r="S217" s="178"/>
      <c r="T217" s="179"/>
      <c r="AT217" s="174" t="s">
        <v>173</v>
      </c>
      <c r="AU217" s="174" t="s">
        <v>82</v>
      </c>
      <c r="AV217" s="12" t="s">
        <v>82</v>
      </c>
      <c r="AW217" s="12" t="s">
        <v>36</v>
      </c>
      <c r="AX217" s="12" t="s">
        <v>73</v>
      </c>
      <c r="AY217" s="174" t="s">
        <v>149</v>
      </c>
    </row>
    <row r="218" spans="2:65" s="12" customFormat="1">
      <c r="B218" s="172"/>
      <c r="D218" s="173" t="s">
        <v>173</v>
      </c>
      <c r="E218" s="174" t="s">
        <v>5</v>
      </c>
      <c r="F218" s="175" t="s">
        <v>1827</v>
      </c>
      <c r="H218" s="176">
        <v>39.6</v>
      </c>
      <c r="L218" s="172"/>
      <c r="M218" s="177"/>
      <c r="N218" s="178"/>
      <c r="O218" s="178"/>
      <c r="P218" s="178"/>
      <c r="Q218" s="178"/>
      <c r="R218" s="178"/>
      <c r="S218" s="178"/>
      <c r="T218" s="179"/>
      <c r="AT218" s="174" t="s">
        <v>173</v>
      </c>
      <c r="AU218" s="174" t="s">
        <v>82</v>
      </c>
      <c r="AV218" s="12" t="s">
        <v>82</v>
      </c>
      <c r="AW218" s="12" t="s">
        <v>36</v>
      </c>
      <c r="AX218" s="12" t="s">
        <v>73</v>
      </c>
      <c r="AY218" s="174" t="s">
        <v>149</v>
      </c>
    </row>
    <row r="219" spans="2:65" s="14" customFormat="1">
      <c r="B219" s="188"/>
      <c r="D219" s="173" t="s">
        <v>173</v>
      </c>
      <c r="E219" s="189" t="s">
        <v>5</v>
      </c>
      <c r="F219" s="190" t="s">
        <v>194</v>
      </c>
      <c r="H219" s="191">
        <v>548.57000000000005</v>
      </c>
      <c r="L219" s="188"/>
      <c r="M219" s="192"/>
      <c r="N219" s="193"/>
      <c r="O219" s="193"/>
      <c r="P219" s="193"/>
      <c r="Q219" s="193"/>
      <c r="R219" s="193"/>
      <c r="S219" s="193"/>
      <c r="T219" s="194"/>
      <c r="AT219" s="189" t="s">
        <v>173</v>
      </c>
      <c r="AU219" s="189" t="s">
        <v>82</v>
      </c>
      <c r="AV219" s="14" t="s">
        <v>156</v>
      </c>
      <c r="AW219" s="14" t="s">
        <v>36</v>
      </c>
      <c r="AX219" s="14" t="s">
        <v>80</v>
      </c>
      <c r="AY219" s="189" t="s">
        <v>149</v>
      </c>
    </row>
    <row r="220" spans="2:65" s="1" customFormat="1" ht="25.5" customHeight="1">
      <c r="B220" s="160"/>
      <c r="C220" s="161" t="s">
        <v>258</v>
      </c>
      <c r="D220" s="161" t="s">
        <v>151</v>
      </c>
      <c r="E220" s="162" t="s">
        <v>332</v>
      </c>
      <c r="F220" s="163" t="s">
        <v>333</v>
      </c>
      <c r="G220" s="164" t="s">
        <v>171</v>
      </c>
      <c r="H220" s="165">
        <v>548.57000000000005</v>
      </c>
      <c r="I220" s="166"/>
      <c r="J220" s="166">
        <f>ROUND(I220*H220,2)</f>
        <v>0</v>
      </c>
      <c r="K220" s="163" t="s">
        <v>155</v>
      </c>
      <c r="L220" s="39"/>
      <c r="M220" s="167" t="s">
        <v>5</v>
      </c>
      <c r="N220" s="168" t="s">
        <v>44</v>
      </c>
      <c r="O220" s="169">
        <v>8.5000000000000006E-2</v>
      </c>
      <c r="P220" s="169">
        <f>O220*H220</f>
        <v>46.628450000000008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AR220" s="25" t="s">
        <v>156</v>
      </c>
      <c r="AT220" s="25" t="s">
        <v>151</v>
      </c>
      <c r="AU220" s="25" t="s">
        <v>82</v>
      </c>
      <c r="AY220" s="25" t="s">
        <v>149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25" t="s">
        <v>80</v>
      </c>
      <c r="BK220" s="171">
        <f>ROUND(I220*H220,2)</f>
        <v>0</v>
      </c>
      <c r="BL220" s="25" t="s">
        <v>156</v>
      </c>
      <c r="BM220" s="25" t="s">
        <v>1828</v>
      </c>
    </row>
    <row r="221" spans="2:65" s="13" customFormat="1">
      <c r="B221" s="182"/>
      <c r="D221" s="173" t="s">
        <v>173</v>
      </c>
      <c r="E221" s="183" t="s">
        <v>5</v>
      </c>
      <c r="F221" s="184" t="s">
        <v>335</v>
      </c>
      <c r="H221" s="183" t="s">
        <v>5</v>
      </c>
      <c r="L221" s="182"/>
      <c r="M221" s="185"/>
      <c r="N221" s="186"/>
      <c r="O221" s="186"/>
      <c r="P221" s="186"/>
      <c r="Q221" s="186"/>
      <c r="R221" s="186"/>
      <c r="S221" s="186"/>
      <c r="T221" s="187"/>
      <c r="AT221" s="183" t="s">
        <v>173</v>
      </c>
      <c r="AU221" s="183" t="s">
        <v>82</v>
      </c>
      <c r="AV221" s="13" t="s">
        <v>80</v>
      </c>
      <c r="AW221" s="13" t="s">
        <v>36</v>
      </c>
      <c r="AX221" s="13" t="s">
        <v>73</v>
      </c>
      <c r="AY221" s="183" t="s">
        <v>149</v>
      </c>
    </row>
    <row r="222" spans="2:65" s="12" customFormat="1">
      <c r="B222" s="172"/>
      <c r="D222" s="173" t="s">
        <v>173</v>
      </c>
      <c r="E222" s="174" t="s">
        <v>5</v>
      </c>
      <c r="F222" s="175" t="s">
        <v>1826</v>
      </c>
      <c r="H222" s="176">
        <v>508.97</v>
      </c>
      <c r="L222" s="172"/>
      <c r="M222" s="177"/>
      <c r="N222" s="178"/>
      <c r="O222" s="178"/>
      <c r="P222" s="178"/>
      <c r="Q222" s="178"/>
      <c r="R222" s="178"/>
      <c r="S222" s="178"/>
      <c r="T222" s="179"/>
      <c r="AT222" s="174" t="s">
        <v>173</v>
      </c>
      <c r="AU222" s="174" t="s">
        <v>82</v>
      </c>
      <c r="AV222" s="12" t="s">
        <v>82</v>
      </c>
      <c r="AW222" s="12" t="s">
        <v>36</v>
      </c>
      <c r="AX222" s="12" t="s">
        <v>73</v>
      </c>
      <c r="AY222" s="174" t="s">
        <v>149</v>
      </c>
    </row>
    <row r="223" spans="2:65" s="12" customFormat="1">
      <c r="B223" s="172"/>
      <c r="D223" s="173" t="s">
        <v>173</v>
      </c>
      <c r="E223" s="174" t="s">
        <v>5</v>
      </c>
      <c r="F223" s="175" t="s">
        <v>1827</v>
      </c>
      <c r="H223" s="176">
        <v>39.6</v>
      </c>
      <c r="L223" s="172"/>
      <c r="M223" s="177"/>
      <c r="N223" s="178"/>
      <c r="O223" s="178"/>
      <c r="P223" s="178"/>
      <c r="Q223" s="178"/>
      <c r="R223" s="178"/>
      <c r="S223" s="178"/>
      <c r="T223" s="179"/>
      <c r="AT223" s="174" t="s">
        <v>173</v>
      </c>
      <c r="AU223" s="174" t="s">
        <v>82</v>
      </c>
      <c r="AV223" s="12" t="s">
        <v>82</v>
      </c>
      <c r="AW223" s="12" t="s">
        <v>36</v>
      </c>
      <c r="AX223" s="12" t="s">
        <v>73</v>
      </c>
      <c r="AY223" s="174" t="s">
        <v>149</v>
      </c>
    </row>
    <row r="224" spans="2:65" s="14" customFormat="1">
      <c r="B224" s="188"/>
      <c r="D224" s="173" t="s">
        <v>173</v>
      </c>
      <c r="E224" s="189" t="s">
        <v>5</v>
      </c>
      <c r="F224" s="190" t="s">
        <v>194</v>
      </c>
      <c r="H224" s="191">
        <v>548.57000000000005</v>
      </c>
      <c r="L224" s="188"/>
      <c r="M224" s="192"/>
      <c r="N224" s="193"/>
      <c r="O224" s="193"/>
      <c r="P224" s="193"/>
      <c r="Q224" s="193"/>
      <c r="R224" s="193"/>
      <c r="S224" s="193"/>
      <c r="T224" s="194"/>
      <c r="AT224" s="189" t="s">
        <v>173</v>
      </c>
      <c r="AU224" s="189" t="s">
        <v>82</v>
      </c>
      <c r="AV224" s="14" t="s">
        <v>156</v>
      </c>
      <c r="AW224" s="14" t="s">
        <v>36</v>
      </c>
      <c r="AX224" s="14" t="s">
        <v>80</v>
      </c>
      <c r="AY224" s="189" t="s">
        <v>149</v>
      </c>
    </row>
    <row r="225" spans="2:65" s="1" customFormat="1" ht="38.25" customHeight="1">
      <c r="B225" s="160"/>
      <c r="C225" s="161" t="s">
        <v>265</v>
      </c>
      <c r="D225" s="161" t="s">
        <v>151</v>
      </c>
      <c r="E225" s="162" t="s">
        <v>337</v>
      </c>
      <c r="F225" s="163" t="s">
        <v>338</v>
      </c>
      <c r="G225" s="164" t="s">
        <v>268</v>
      </c>
      <c r="H225" s="165">
        <v>146.233</v>
      </c>
      <c r="I225" s="166"/>
      <c r="J225" s="166">
        <f>ROUND(I225*H225,2)</f>
        <v>0</v>
      </c>
      <c r="K225" s="163" t="s">
        <v>155</v>
      </c>
      <c r="L225" s="39"/>
      <c r="M225" s="167" t="s">
        <v>5</v>
      </c>
      <c r="N225" s="168" t="s">
        <v>44</v>
      </c>
      <c r="O225" s="169">
        <v>0.51900000000000002</v>
      </c>
      <c r="P225" s="169">
        <f>O225*H225</f>
        <v>75.89492700000001</v>
      </c>
      <c r="Q225" s="169">
        <v>0</v>
      </c>
      <c r="R225" s="169">
        <f>Q225*H225</f>
        <v>0</v>
      </c>
      <c r="S225" s="169">
        <v>0</v>
      </c>
      <c r="T225" s="170">
        <f>S225*H225</f>
        <v>0</v>
      </c>
      <c r="AR225" s="25" t="s">
        <v>156</v>
      </c>
      <c r="AT225" s="25" t="s">
        <v>151</v>
      </c>
      <c r="AU225" s="25" t="s">
        <v>82</v>
      </c>
      <c r="AY225" s="25" t="s">
        <v>149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25" t="s">
        <v>80</v>
      </c>
      <c r="BK225" s="171">
        <f>ROUND(I225*H225,2)</f>
        <v>0</v>
      </c>
      <c r="BL225" s="25" t="s">
        <v>156</v>
      </c>
      <c r="BM225" s="25" t="s">
        <v>1829</v>
      </c>
    </row>
    <row r="226" spans="2:65" s="1" customFormat="1" ht="40.5">
      <c r="B226" s="39"/>
      <c r="D226" s="173" t="s">
        <v>179</v>
      </c>
      <c r="F226" s="180" t="s">
        <v>340</v>
      </c>
      <c r="L226" s="39"/>
      <c r="M226" s="181"/>
      <c r="N226" s="40"/>
      <c r="O226" s="40"/>
      <c r="P226" s="40"/>
      <c r="Q226" s="40"/>
      <c r="R226" s="40"/>
      <c r="S226" s="40"/>
      <c r="T226" s="68"/>
      <c r="AT226" s="25" t="s">
        <v>179</v>
      </c>
      <c r="AU226" s="25" t="s">
        <v>82</v>
      </c>
    </row>
    <row r="227" spans="2:65" s="12" customFormat="1">
      <c r="B227" s="172"/>
      <c r="D227" s="173" t="s">
        <v>173</v>
      </c>
      <c r="E227" s="174" t="s">
        <v>5</v>
      </c>
      <c r="F227" s="175" t="s">
        <v>1830</v>
      </c>
      <c r="H227" s="176">
        <v>136.875</v>
      </c>
      <c r="L227" s="172"/>
      <c r="M227" s="177"/>
      <c r="N227" s="178"/>
      <c r="O227" s="178"/>
      <c r="P227" s="178"/>
      <c r="Q227" s="178"/>
      <c r="R227" s="178"/>
      <c r="S227" s="178"/>
      <c r="T227" s="179"/>
      <c r="AT227" s="174" t="s">
        <v>173</v>
      </c>
      <c r="AU227" s="174" t="s">
        <v>82</v>
      </c>
      <c r="AV227" s="12" t="s">
        <v>82</v>
      </c>
      <c r="AW227" s="12" t="s">
        <v>36</v>
      </c>
      <c r="AX227" s="12" t="s">
        <v>73</v>
      </c>
      <c r="AY227" s="174" t="s">
        <v>149</v>
      </c>
    </row>
    <row r="228" spans="2:65" s="12" customFormat="1">
      <c r="B228" s="172"/>
      <c r="D228" s="173" t="s">
        <v>173</v>
      </c>
      <c r="E228" s="174" t="s">
        <v>5</v>
      </c>
      <c r="F228" s="175" t="s">
        <v>1831</v>
      </c>
      <c r="H228" s="176">
        <v>9.3580000000000005</v>
      </c>
      <c r="L228" s="172"/>
      <c r="M228" s="177"/>
      <c r="N228" s="178"/>
      <c r="O228" s="178"/>
      <c r="P228" s="178"/>
      <c r="Q228" s="178"/>
      <c r="R228" s="178"/>
      <c r="S228" s="178"/>
      <c r="T228" s="179"/>
      <c r="AT228" s="174" t="s">
        <v>173</v>
      </c>
      <c r="AU228" s="174" t="s">
        <v>82</v>
      </c>
      <c r="AV228" s="12" t="s">
        <v>82</v>
      </c>
      <c r="AW228" s="12" t="s">
        <v>36</v>
      </c>
      <c r="AX228" s="12" t="s">
        <v>73</v>
      </c>
      <c r="AY228" s="174" t="s">
        <v>149</v>
      </c>
    </row>
    <row r="229" spans="2:65" s="14" customFormat="1">
      <c r="B229" s="188"/>
      <c r="D229" s="173" t="s">
        <v>173</v>
      </c>
      <c r="E229" s="189" t="s">
        <v>5</v>
      </c>
      <c r="F229" s="190" t="s">
        <v>194</v>
      </c>
      <c r="H229" s="191">
        <v>146.233</v>
      </c>
      <c r="L229" s="188"/>
      <c r="M229" s="192"/>
      <c r="N229" s="193"/>
      <c r="O229" s="193"/>
      <c r="P229" s="193"/>
      <c r="Q229" s="193"/>
      <c r="R229" s="193"/>
      <c r="S229" s="193"/>
      <c r="T229" s="194"/>
      <c r="AT229" s="189" t="s">
        <v>173</v>
      </c>
      <c r="AU229" s="189" t="s">
        <v>82</v>
      </c>
      <c r="AV229" s="14" t="s">
        <v>156</v>
      </c>
      <c r="AW229" s="14" t="s">
        <v>36</v>
      </c>
      <c r="AX229" s="14" t="s">
        <v>80</v>
      </c>
      <c r="AY229" s="189" t="s">
        <v>149</v>
      </c>
    </row>
    <row r="230" spans="2:65" s="1" customFormat="1" ht="38.25" customHeight="1">
      <c r="B230" s="160"/>
      <c r="C230" s="161" t="s">
        <v>271</v>
      </c>
      <c r="D230" s="161" t="s">
        <v>151</v>
      </c>
      <c r="E230" s="162" t="s">
        <v>344</v>
      </c>
      <c r="F230" s="163" t="s">
        <v>345</v>
      </c>
      <c r="G230" s="164" t="s">
        <v>268</v>
      </c>
      <c r="H230" s="165">
        <v>16.248999999999999</v>
      </c>
      <c r="I230" s="166"/>
      <c r="J230" s="166">
        <f>ROUND(I230*H230,2)</f>
        <v>0</v>
      </c>
      <c r="K230" s="163" t="s">
        <v>155</v>
      </c>
      <c r="L230" s="39"/>
      <c r="M230" s="167" t="s">
        <v>5</v>
      </c>
      <c r="N230" s="168" t="s">
        <v>44</v>
      </c>
      <c r="O230" s="169">
        <v>0.72899999999999998</v>
      </c>
      <c r="P230" s="169">
        <f>O230*H230</f>
        <v>11.845520999999998</v>
      </c>
      <c r="Q230" s="169">
        <v>0</v>
      </c>
      <c r="R230" s="169">
        <f>Q230*H230</f>
        <v>0</v>
      </c>
      <c r="S230" s="169">
        <v>0</v>
      </c>
      <c r="T230" s="170">
        <f>S230*H230</f>
        <v>0</v>
      </c>
      <c r="AR230" s="25" t="s">
        <v>156</v>
      </c>
      <c r="AT230" s="25" t="s">
        <v>151</v>
      </c>
      <c r="AU230" s="25" t="s">
        <v>82</v>
      </c>
      <c r="AY230" s="25" t="s">
        <v>149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25" t="s">
        <v>80</v>
      </c>
      <c r="BK230" s="171">
        <f>ROUND(I230*H230,2)</f>
        <v>0</v>
      </c>
      <c r="BL230" s="25" t="s">
        <v>156</v>
      </c>
      <c r="BM230" s="25" t="s">
        <v>1832</v>
      </c>
    </row>
    <row r="231" spans="2:65" s="1" customFormat="1" ht="40.5">
      <c r="B231" s="39"/>
      <c r="D231" s="173" t="s">
        <v>179</v>
      </c>
      <c r="F231" s="180" t="s">
        <v>340</v>
      </c>
      <c r="L231" s="39"/>
      <c r="M231" s="181"/>
      <c r="N231" s="40"/>
      <c r="O231" s="40"/>
      <c r="P231" s="40"/>
      <c r="Q231" s="40"/>
      <c r="R231" s="40"/>
      <c r="S231" s="40"/>
      <c r="T231" s="68"/>
      <c r="AT231" s="25" t="s">
        <v>179</v>
      </c>
      <c r="AU231" s="25" t="s">
        <v>82</v>
      </c>
    </row>
    <row r="232" spans="2:65" s="12" customFormat="1">
      <c r="B232" s="172"/>
      <c r="D232" s="173" t="s">
        <v>173</v>
      </c>
      <c r="E232" s="174" t="s">
        <v>5</v>
      </c>
      <c r="F232" s="175" t="s">
        <v>1833</v>
      </c>
      <c r="H232" s="176">
        <v>15.209</v>
      </c>
      <c r="L232" s="172"/>
      <c r="M232" s="177"/>
      <c r="N232" s="178"/>
      <c r="O232" s="178"/>
      <c r="P232" s="178"/>
      <c r="Q232" s="178"/>
      <c r="R232" s="178"/>
      <c r="S232" s="178"/>
      <c r="T232" s="179"/>
      <c r="AT232" s="174" t="s">
        <v>173</v>
      </c>
      <c r="AU232" s="174" t="s">
        <v>82</v>
      </c>
      <c r="AV232" s="12" t="s">
        <v>82</v>
      </c>
      <c r="AW232" s="12" t="s">
        <v>36</v>
      </c>
      <c r="AX232" s="12" t="s">
        <v>73</v>
      </c>
      <c r="AY232" s="174" t="s">
        <v>149</v>
      </c>
    </row>
    <row r="233" spans="2:65" s="12" customFormat="1">
      <c r="B233" s="172"/>
      <c r="D233" s="173" t="s">
        <v>173</v>
      </c>
      <c r="E233" s="174" t="s">
        <v>5</v>
      </c>
      <c r="F233" s="175" t="s">
        <v>1834</v>
      </c>
      <c r="H233" s="176">
        <v>1.04</v>
      </c>
      <c r="L233" s="172"/>
      <c r="M233" s="177"/>
      <c r="N233" s="178"/>
      <c r="O233" s="178"/>
      <c r="P233" s="178"/>
      <c r="Q233" s="178"/>
      <c r="R233" s="178"/>
      <c r="S233" s="178"/>
      <c r="T233" s="179"/>
      <c r="AT233" s="174" t="s">
        <v>173</v>
      </c>
      <c r="AU233" s="174" t="s">
        <v>82</v>
      </c>
      <c r="AV233" s="12" t="s">
        <v>82</v>
      </c>
      <c r="AW233" s="12" t="s">
        <v>36</v>
      </c>
      <c r="AX233" s="12" t="s">
        <v>73</v>
      </c>
      <c r="AY233" s="174" t="s">
        <v>149</v>
      </c>
    </row>
    <row r="234" spans="2:65" s="14" customFormat="1">
      <c r="B234" s="188"/>
      <c r="D234" s="173" t="s">
        <v>173</v>
      </c>
      <c r="E234" s="189" t="s">
        <v>5</v>
      </c>
      <c r="F234" s="190" t="s">
        <v>194</v>
      </c>
      <c r="H234" s="191">
        <v>16.248999999999999</v>
      </c>
      <c r="L234" s="188"/>
      <c r="M234" s="192"/>
      <c r="N234" s="193"/>
      <c r="O234" s="193"/>
      <c r="P234" s="193"/>
      <c r="Q234" s="193"/>
      <c r="R234" s="193"/>
      <c r="S234" s="193"/>
      <c r="T234" s="194"/>
      <c r="AT234" s="189" t="s">
        <v>173</v>
      </c>
      <c r="AU234" s="189" t="s">
        <v>82</v>
      </c>
      <c r="AV234" s="14" t="s">
        <v>156</v>
      </c>
      <c r="AW234" s="14" t="s">
        <v>36</v>
      </c>
      <c r="AX234" s="14" t="s">
        <v>80</v>
      </c>
      <c r="AY234" s="189" t="s">
        <v>149</v>
      </c>
    </row>
    <row r="235" spans="2:65" s="1" customFormat="1" ht="38.25" customHeight="1">
      <c r="B235" s="160"/>
      <c r="C235" s="161" t="s">
        <v>10</v>
      </c>
      <c r="D235" s="161" t="s">
        <v>151</v>
      </c>
      <c r="E235" s="162" t="s">
        <v>365</v>
      </c>
      <c r="F235" s="163" t="s">
        <v>366</v>
      </c>
      <c r="G235" s="164" t="s">
        <v>268</v>
      </c>
      <c r="H235" s="165">
        <v>265.87900000000002</v>
      </c>
      <c r="I235" s="166"/>
      <c r="J235" s="166">
        <f>ROUND(I235*H235,2)</f>
        <v>0</v>
      </c>
      <c r="K235" s="163" t="s">
        <v>155</v>
      </c>
      <c r="L235" s="39"/>
      <c r="M235" s="167" t="s">
        <v>5</v>
      </c>
      <c r="N235" s="168" t="s">
        <v>44</v>
      </c>
      <c r="O235" s="169">
        <v>8.3000000000000004E-2</v>
      </c>
      <c r="P235" s="169">
        <f>O235*H235</f>
        <v>22.067957000000003</v>
      </c>
      <c r="Q235" s="169">
        <v>0</v>
      </c>
      <c r="R235" s="169">
        <f>Q235*H235</f>
        <v>0</v>
      </c>
      <c r="S235" s="169">
        <v>0</v>
      </c>
      <c r="T235" s="170">
        <f>S235*H235</f>
        <v>0</v>
      </c>
      <c r="AR235" s="25" t="s">
        <v>156</v>
      </c>
      <c r="AT235" s="25" t="s">
        <v>151</v>
      </c>
      <c r="AU235" s="25" t="s">
        <v>82</v>
      </c>
      <c r="AY235" s="25" t="s">
        <v>149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25" t="s">
        <v>80</v>
      </c>
      <c r="BK235" s="171">
        <f>ROUND(I235*H235,2)</f>
        <v>0</v>
      </c>
      <c r="BL235" s="25" t="s">
        <v>156</v>
      </c>
      <c r="BM235" s="25" t="s">
        <v>1835</v>
      </c>
    </row>
    <row r="236" spans="2:65" s="13" customFormat="1">
      <c r="B236" s="182"/>
      <c r="D236" s="173" t="s">
        <v>173</v>
      </c>
      <c r="E236" s="183" t="s">
        <v>5</v>
      </c>
      <c r="F236" s="184" t="s">
        <v>368</v>
      </c>
      <c r="H236" s="183" t="s">
        <v>5</v>
      </c>
      <c r="L236" s="182"/>
      <c r="M236" s="185"/>
      <c r="N236" s="186"/>
      <c r="O236" s="186"/>
      <c r="P236" s="186"/>
      <c r="Q236" s="186"/>
      <c r="R236" s="186"/>
      <c r="S236" s="186"/>
      <c r="T236" s="187"/>
      <c r="AT236" s="183" t="s">
        <v>173</v>
      </c>
      <c r="AU236" s="183" t="s">
        <v>82</v>
      </c>
      <c r="AV236" s="13" t="s">
        <v>80</v>
      </c>
      <c r="AW236" s="13" t="s">
        <v>36</v>
      </c>
      <c r="AX236" s="13" t="s">
        <v>73</v>
      </c>
      <c r="AY236" s="183" t="s">
        <v>149</v>
      </c>
    </row>
    <row r="237" spans="2:65" s="12" customFormat="1">
      <c r="B237" s="172"/>
      <c r="D237" s="173" t="s">
        <v>173</v>
      </c>
      <c r="E237" s="174" t="s">
        <v>5</v>
      </c>
      <c r="F237" s="175" t="s">
        <v>1836</v>
      </c>
      <c r="H237" s="176">
        <v>248.864</v>
      </c>
      <c r="L237" s="172"/>
      <c r="M237" s="177"/>
      <c r="N237" s="178"/>
      <c r="O237" s="178"/>
      <c r="P237" s="178"/>
      <c r="Q237" s="178"/>
      <c r="R237" s="178"/>
      <c r="S237" s="178"/>
      <c r="T237" s="179"/>
      <c r="AT237" s="174" t="s">
        <v>173</v>
      </c>
      <c r="AU237" s="174" t="s">
        <v>82</v>
      </c>
      <c r="AV237" s="12" t="s">
        <v>82</v>
      </c>
      <c r="AW237" s="12" t="s">
        <v>36</v>
      </c>
      <c r="AX237" s="12" t="s">
        <v>73</v>
      </c>
      <c r="AY237" s="174" t="s">
        <v>149</v>
      </c>
    </row>
    <row r="238" spans="2:65" s="12" customFormat="1">
      <c r="B238" s="172"/>
      <c r="D238" s="173" t="s">
        <v>173</v>
      </c>
      <c r="E238" s="174" t="s">
        <v>5</v>
      </c>
      <c r="F238" s="175" t="s">
        <v>1837</v>
      </c>
      <c r="H238" s="176">
        <v>17.015000000000001</v>
      </c>
      <c r="L238" s="172"/>
      <c r="M238" s="177"/>
      <c r="N238" s="178"/>
      <c r="O238" s="178"/>
      <c r="P238" s="178"/>
      <c r="Q238" s="178"/>
      <c r="R238" s="178"/>
      <c r="S238" s="178"/>
      <c r="T238" s="179"/>
      <c r="AT238" s="174" t="s">
        <v>173</v>
      </c>
      <c r="AU238" s="174" t="s">
        <v>82</v>
      </c>
      <c r="AV238" s="12" t="s">
        <v>82</v>
      </c>
      <c r="AW238" s="12" t="s">
        <v>36</v>
      </c>
      <c r="AX238" s="12" t="s">
        <v>73</v>
      </c>
      <c r="AY238" s="174" t="s">
        <v>149</v>
      </c>
    </row>
    <row r="239" spans="2:65" s="14" customFormat="1">
      <c r="B239" s="188"/>
      <c r="D239" s="173" t="s">
        <v>173</v>
      </c>
      <c r="E239" s="189" t="s">
        <v>5</v>
      </c>
      <c r="F239" s="190" t="s">
        <v>194</v>
      </c>
      <c r="H239" s="191">
        <v>265.87900000000002</v>
      </c>
      <c r="L239" s="188"/>
      <c r="M239" s="192"/>
      <c r="N239" s="193"/>
      <c r="O239" s="193"/>
      <c r="P239" s="193"/>
      <c r="Q239" s="193"/>
      <c r="R239" s="193"/>
      <c r="S239" s="193"/>
      <c r="T239" s="194"/>
      <c r="AT239" s="189" t="s">
        <v>173</v>
      </c>
      <c r="AU239" s="189" t="s">
        <v>82</v>
      </c>
      <c r="AV239" s="14" t="s">
        <v>156</v>
      </c>
      <c r="AW239" s="14" t="s">
        <v>36</v>
      </c>
      <c r="AX239" s="14" t="s">
        <v>80</v>
      </c>
      <c r="AY239" s="189" t="s">
        <v>149</v>
      </c>
    </row>
    <row r="240" spans="2:65" s="1" customFormat="1" ht="51" customHeight="1">
      <c r="B240" s="160"/>
      <c r="C240" s="161" t="s">
        <v>287</v>
      </c>
      <c r="D240" s="161" t="s">
        <v>151</v>
      </c>
      <c r="E240" s="162" t="s">
        <v>373</v>
      </c>
      <c r="F240" s="163" t="s">
        <v>374</v>
      </c>
      <c r="G240" s="164" t="s">
        <v>268</v>
      </c>
      <c r="H240" s="165">
        <v>1861.153</v>
      </c>
      <c r="I240" s="166"/>
      <c r="J240" s="166">
        <f>ROUND(I240*H240,2)</f>
        <v>0</v>
      </c>
      <c r="K240" s="163" t="s">
        <v>155</v>
      </c>
      <c r="L240" s="39"/>
      <c r="M240" s="167" t="s">
        <v>5</v>
      </c>
      <c r="N240" s="168" t="s">
        <v>44</v>
      </c>
      <c r="O240" s="169">
        <v>4.0000000000000001E-3</v>
      </c>
      <c r="P240" s="169">
        <f>O240*H240</f>
        <v>7.4446120000000002</v>
      </c>
      <c r="Q240" s="169">
        <v>0</v>
      </c>
      <c r="R240" s="169">
        <f>Q240*H240</f>
        <v>0</v>
      </c>
      <c r="S240" s="169">
        <v>0</v>
      </c>
      <c r="T240" s="170">
        <f>S240*H240</f>
        <v>0</v>
      </c>
      <c r="AR240" s="25" t="s">
        <v>156</v>
      </c>
      <c r="AT240" s="25" t="s">
        <v>151</v>
      </c>
      <c r="AU240" s="25" t="s">
        <v>82</v>
      </c>
      <c r="AY240" s="25" t="s">
        <v>149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25" t="s">
        <v>80</v>
      </c>
      <c r="BK240" s="171">
        <f>ROUND(I240*H240,2)</f>
        <v>0</v>
      </c>
      <c r="BL240" s="25" t="s">
        <v>156</v>
      </c>
      <c r="BM240" s="25" t="s">
        <v>1838</v>
      </c>
    </row>
    <row r="241" spans="2:65" s="13" customFormat="1">
      <c r="B241" s="182"/>
      <c r="D241" s="173" t="s">
        <v>173</v>
      </c>
      <c r="E241" s="183" t="s">
        <v>5</v>
      </c>
      <c r="F241" s="184" t="s">
        <v>376</v>
      </c>
      <c r="H241" s="183" t="s">
        <v>5</v>
      </c>
      <c r="L241" s="182"/>
      <c r="M241" s="185"/>
      <c r="N241" s="186"/>
      <c r="O241" s="186"/>
      <c r="P241" s="186"/>
      <c r="Q241" s="186"/>
      <c r="R241" s="186"/>
      <c r="S241" s="186"/>
      <c r="T241" s="187"/>
      <c r="AT241" s="183" t="s">
        <v>173</v>
      </c>
      <c r="AU241" s="183" t="s">
        <v>82</v>
      </c>
      <c r="AV241" s="13" t="s">
        <v>80</v>
      </c>
      <c r="AW241" s="13" t="s">
        <v>36</v>
      </c>
      <c r="AX241" s="13" t="s">
        <v>73</v>
      </c>
      <c r="AY241" s="183" t="s">
        <v>149</v>
      </c>
    </row>
    <row r="242" spans="2:65" s="12" customFormat="1">
      <c r="B242" s="172"/>
      <c r="D242" s="173" t="s">
        <v>173</v>
      </c>
      <c r="E242" s="174" t="s">
        <v>5</v>
      </c>
      <c r="F242" s="175" t="s">
        <v>1839</v>
      </c>
      <c r="H242" s="176">
        <v>1742.048</v>
      </c>
      <c r="L242" s="172"/>
      <c r="M242" s="177"/>
      <c r="N242" s="178"/>
      <c r="O242" s="178"/>
      <c r="P242" s="178"/>
      <c r="Q242" s="178"/>
      <c r="R242" s="178"/>
      <c r="S242" s="178"/>
      <c r="T242" s="179"/>
      <c r="AT242" s="174" t="s">
        <v>173</v>
      </c>
      <c r="AU242" s="174" t="s">
        <v>82</v>
      </c>
      <c r="AV242" s="12" t="s">
        <v>82</v>
      </c>
      <c r="AW242" s="12" t="s">
        <v>36</v>
      </c>
      <c r="AX242" s="12" t="s">
        <v>73</v>
      </c>
      <c r="AY242" s="174" t="s">
        <v>149</v>
      </c>
    </row>
    <row r="243" spans="2:65" s="12" customFormat="1">
      <c r="B243" s="172"/>
      <c r="D243" s="173" t="s">
        <v>173</v>
      </c>
      <c r="E243" s="174" t="s">
        <v>5</v>
      </c>
      <c r="F243" s="175" t="s">
        <v>1840</v>
      </c>
      <c r="H243" s="176">
        <v>119.105</v>
      </c>
      <c r="L243" s="172"/>
      <c r="M243" s="177"/>
      <c r="N243" s="178"/>
      <c r="O243" s="178"/>
      <c r="P243" s="178"/>
      <c r="Q243" s="178"/>
      <c r="R243" s="178"/>
      <c r="S243" s="178"/>
      <c r="T243" s="179"/>
      <c r="AT243" s="174" t="s">
        <v>173</v>
      </c>
      <c r="AU243" s="174" t="s">
        <v>82</v>
      </c>
      <c r="AV243" s="12" t="s">
        <v>82</v>
      </c>
      <c r="AW243" s="12" t="s">
        <v>36</v>
      </c>
      <c r="AX243" s="12" t="s">
        <v>73</v>
      </c>
      <c r="AY243" s="174" t="s">
        <v>149</v>
      </c>
    </row>
    <row r="244" spans="2:65" s="14" customFormat="1">
      <c r="B244" s="188"/>
      <c r="D244" s="173" t="s">
        <v>173</v>
      </c>
      <c r="E244" s="189" t="s">
        <v>5</v>
      </c>
      <c r="F244" s="190" t="s">
        <v>194</v>
      </c>
      <c r="H244" s="191">
        <v>1861.153</v>
      </c>
      <c r="L244" s="188"/>
      <c r="M244" s="192"/>
      <c r="N244" s="193"/>
      <c r="O244" s="193"/>
      <c r="P244" s="193"/>
      <c r="Q244" s="193"/>
      <c r="R244" s="193"/>
      <c r="S244" s="193"/>
      <c r="T244" s="194"/>
      <c r="AT244" s="189" t="s">
        <v>173</v>
      </c>
      <c r="AU244" s="189" t="s">
        <v>82</v>
      </c>
      <c r="AV244" s="14" t="s">
        <v>156</v>
      </c>
      <c r="AW244" s="14" t="s">
        <v>36</v>
      </c>
      <c r="AX244" s="14" t="s">
        <v>80</v>
      </c>
      <c r="AY244" s="189" t="s">
        <v>149</v>
      </c>
    </row>
    <row r="245" spans="2:65" s="1" customFormat="1" ht="38.25" customHeight="1">
      <c r="B245" s="160"/>
      <c r="C245" s="161" t="s">
        <v>296</v>
      </c>
      <c r="D245" s="161" t="s">
        <v>151</v>
      </c>
      <c r="E245" s="162" t="s">
        <v>380</v>
      </c>
      <c r="F245" s="163" t="s">
        <v>381</v>
      </c>
      <c r="G245" s="164" t="s">
        <v>268</v>
      </c>
      <c r="H245" s="165">
        <v>29.542999999999999</v>
      </c>
      <c r="I245" s="166"/>
      <c r="J245" s="166">
        <f>ROUND(I245*H245,2)</f>
        <v>0</v>
      </c>
      <c r="K245" s="163" t="s">
        <v>155</v>
      </c>
      <c r="L245" s="39"/>
      <c r="M245" s="167" t="s">
        <v>5</v>
      </c>
      <c r="N245" s="168" t="s">
        <v>44</v>
      </c>
      <c r="O245" s="169">
        <v>0.106</v>
      </c>
      <c r="P245" s="169">
        <f>O245*H245</f>
        <v>3.1315579999999996</v>
      </c>
      <c r="Q245" s="169">
        <v>0</v>
      </c>
      <c r="R245" s="169">
        <f>Q245*H245</f>
        <v>0</v>
      </c>
      <c r="S245" s="169">
        <v>0</v>
      </c>
      <c r="T245" s="170">
        <f>S245*H245</f>
        <v>0</v>
      </c>
      <c r="AR245" s="25" t="s">
        <v>156</v>
      </c>
      <c r="AT245" s="25" t="s">
        <v>151</v>
      </c>
      <c r="AU245" s="25" t="s">
        <v>82</v>
      </c>
      <c r="AY245" s="25" t="s">
        <v>149</v>
      </c>
      <c r="BE245" s="171">
        <f>IF(N245="základní",J245,0)</f>
        <v>0</v>
      </c>
      <c r="BF245" s="171">
        <f>IF(N245="snížená",J245,0)</f>
        <v>0</v>
      </c>
      <c r="BG245" s="171">
        <f>IF(N245="zákl. přenesená",J245,0)</f>
        <v>0</v>
      </c>
      <c r="BH245" s="171">
        <f>IF(N245="sníž. přenesená",J245,0)</f>
        <v>0</v>
      </c>
      <c r="BI245" s="171">
        <f>IF(N245="nulová",J245,0)</f>
        <v>0</v>
      </c>
      <c r="BJ245" s="25" t="s">
        <v>80</v>
      </c>
      <c r="BK245" s="171">
        <f>ROUND(I245*H245,2)</f>
        <v>0</v>
      </c>
      <c r="BL245" s="25" t="s">
        <v>156</v>
      </c>
      <c r="BM245" s="25" t="s">
        <v>1841</v>
      </c>
    </row>
    <row r="246" spans="2:65" s="13" customFormat="1">
      <c r="B246" s="182"/>
      <c r="D246" s="173" t="s">
        <v>173</v>
      </c>
      <c r="E246" s="183" t="s">
        <v>5</v>
      </c>
      <c r="F246" s="184" t="s">
        <v>368</v>
      </c>
      <c r="H246" s="183" t="s">
        <v>5</v>
      </c>
      <c r="L246" s="182"/>
      <c r="M246" s="185"/>
      <c r="N246" s="186"/>
      <c r="O246" s="186"/>
      <c r="P246" s="186"/>
      <c r="Q246" s="186"/>
      <c r="R246" s="186"/>
      <c r="S246" s="186"/>
      <c r="T246" s="187"/>
      <c r="AT246" s="183" t="s">
        <v>173</v>
      </c>
      <c r="AU246" s="183" t="s">
        <v>82</v>
      </c>
      <c r="AV246" s="13" t="s">
        <v>80</v>
      </c>
      <c r="AW246" s="13" t="s">
        <v>36</v>
      </c>
      <c r="AX246" s="13" t="s">
        <v>73</v>
      </c>
      <c r="AY246" s="183" t="s">
        <v>149</v>
      </c>
    </row>
    <row r="247" spans="2:65" s="12" customFormat="1">
      <c r="B247" s="172"/>
      <c r="D247" s="173" t="s">
        <v>173</v>
      </c>
      <c r="E247" s="174" t="s">
        <v>5</v>
      </c>
      <c r="F247" s="175" t="s">
        <v>1842</v>
      </c>
      <c r="H247" s="176">
        <v>27.652000000000001</v>
      </c>
      <c r="L247" s="172"/>
      <c r="M247" s="177"/>
      <c r="N247" s="178"/>
      <c r="O247" s="178"/>
      <c r="P247" s="178"/>
      <c r="Q247" s="178"/>
      <c r="R247" s="178"/>
      <c r="S247" s="178"/>
      <c r="T247" s="179"/>
      <c r="AT247" s="174" t="s">
        <v>173</v>
      </c>
      <c r="AU247" s="174" t="s">
        <v>82</v>
      </c>
      <c r="AV247" s="12" t="s">
        <v>82</v>
      </c>
      <c r="AW247" s="12" t="s">
        <v>36</v>
      </c>
      <c r="AX247" s="12" t="s">
        <v>73</v>
      </c>
      <c r="AY247" s="174" t="s">
        <v>149</v>
      </c>
    </row>
    <row r="248" spans="2:65" s="12" customFormat="1">
      <c r="B248" s="172"/>
      <c r="D248" s="173" t="s">
        <v>173</v>
      </c>
      <c r="E248" s="174" t="s">
        <v>5</v>
      </c>
      <c r="F248" s="175" t="s">
        <v>1843</v>
      </c>
      <c r="H248" s="176">
        <v>1.891</v>
      </c>
      <c r="L248" s="172"/>
      <c r="M248" s="177"/>
      <c r="N248" s="178"/>
      <c r="O248" s="178"/>
      <c r="P248" s="178"/>
      <c r="Q248" s="178"/>
      <c r="R248" s="178"/>
      <c r="S248" s="178"/>
      <c r="T248" s="179"/>
      <c r="AT248" s="174" t="s">
        <v>173</v>
      </c>
      <c r="AU248" s="174" t="s">
        <v>82</v>
      </c>
      <c r="AV248" s="12" t="s">
        <v>82</v>
      </c>
      <c r="AW248" s="12" t="s">
        <v>36</v>
      </c>
      <c r="AX248" s="12" t="s">
        <v>73</v>
      </c>
      <c r="AY248" s="174" t="s">
        <v>149</v>
      </c>
    </row>
    <row r="249" spans="2:65" s="14" customFormat="1">
      <c r="B249" s="188"/>
      <c r="D249" s="173" t="s">
        <v>173</v>
      </c>
      <c r="E249" s="189" t="s">
        <v>5</v>
      </c>
      <c r="F249" s="190" t="s">
        <v>194</v>
      </c>
      <c r="H249" s="191">
        <v>29.542999999999999</v>
      </c>
      <c r="L249" s="188"/>
      <c r="M249" s="192"/>
      <c r="N249" s="193"/>
      <c r="O249" s="193"/>
      <c r="P249" s="193"/>
      <c r="Q249" s="193"/>
      <c r="R249" s="193"/>
      <c r="S249" s="193"/>
      <c r="T249" s="194"/>
      <c r="AT249" s="189" t="s">
        <v>173</v>
      </c>
      <c r="AU249" s="189" t="s">
        <v>82</v>
      </c>
      <c r="AV249" s="14" t="s">
        <v>156</v>
      </c>
      <c r="AW249" s="14" t="s">
        <v>36</v>
      </c>
      <c r="AX249" s="14" t="s">
        <v>80</v>
      </c>
      <c r="AY249" s="189" t="s">
        <v>149</v>
      </c>
    </row>
    <row r="250" spans="2:65" s="1" customFormat="1" ht="51" customHeight="1">
      <c r="B250" s="160"/>
      <c r="C250" s="161" t="s">
        <v>302</v>
      </c>
      <c r="D250" s="161" t="s">
        <v>151</v>
      </c>
      <c r="E250" s="162" t="s">
        <v>386</v>
      </c>
      <c r="F250" s="163" t="s">
        <v>387</v>
      </c>
      <c r="G250" s="164" t="s">
        <v>268</v>
      </c>
      <c r="H250" s="165">
        <v>206.80099999999999</v>
      </c>
      <c r="I250" s="166"/>
      <c r="J250" s="166">
        <f>ROUND(I250*H250,2)</f>
        <v>0</v>
      </c>
      <c r="K250" s="163" t="s">
        <v>155</v>
      </c>
      <c r="L250" s="39"/>
      <c r="M250" s="167" t="s">
        <v>5</v>
      </c>
      <c r="N250" s="168" t="s">
        <v>44</v>
      </c>
      <c r="O250" s="169">
        <v>5.0000000000000001E-3</v>
      </c>
      <c r="P250" s="169">
        <f>O250*H250</f>
        <v>1.0340050000000001</v>
      </c>
      <c r="Q250" s="169">
        <v>0</v>
      </c>
      <c r="R250" s="169">
        <f>Q250*H250</f>
        <v>0</v>
      </c>
      <c r="S250" s="169">
        <v>0</v>
      </c>
      <c r="T250" s="170">
        <f>S250*H250</f>
        <v>0</v>
      </c>
      <c r="AR250" s="25" t="s">
        <v>156</v>
      </c>
      <c r="AT250" s="25" t="s">
        <v>151</v>
      </c>
      <c r="AU250" s="25" t="s">
        <v>82</v>
      </c>
      <c r="AY250" s="25" t="s">
        <v>149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25" t="s">
        <v>80</v>
      </c>
      <c r="BK250" s="171">
        <f>ROUND(I250*H250,2)</f>
        <v>0</v>
      </c>
      <c r="BL250" s="25" t="s">
        <v>156</v>
      </c>
      <c r="BM250" s="25" t="s">
        <v>1844</v>
      </c>
    </row>
    <row r="251" spans="2:65" s="13" customFormat="1">
      <c r="B251" s="182"/>
      <c r="D251" s="173" t="s">
        <v>173</v>
      </c>
      <c r="E251" s="183" t="s">
        <v>5</v>
      </c>
      <c r="F251" s="184" t="s">
        <v>376</v>
      </c>
      <c r="H251" s="183" t="s">
        <v>5</v>
      </c>
      <c r="L251" s="182"/>
      <c r="M251" s="185"/>
      <c r="N251" s="186"/>
      <c r="O251" s="186"/>
      <c r="P251" s="186"/>
      <c r="Q251" s="186"/>
      <c r="R251" s="186"/>
      <c r="S251" s="186"/>
      <c r="T251" s="187"/>
      <c r="AT251" s="183" t="s">
        <v>173</v>
      </c>
      <c r="AU251" s="183" t="s">
        <v>82</v>
      </c>
      <c r="AV251" s="13" t="s">
        <v>80</v>
      </c>
      <c r="AW251" s="13" t="s">
        <v>36</v>
      </c>
      <c r="AX251" s="13" t="s">
        <v>73</v>
      </c>
      <c r="AY251" s="183" t="s">
        <v>149</v>
      </c>
    </row>
    <row r="252" spans="2:65" s="12" customFormat="1">
      <c r="B252" s="172"/>
      <c r="D252" s="173" t="s">
        <v>173</v>
      </c>
      <c r="E252" s="174" t="s">
        <v>5</v>
      </c>
      <c r="F252" s="175" t="s">
        <v>1845</v>
      </c>
      <c r="H252" s="176">
        <v>193.56399999999999</v>
      </c>
      <c r="L252" s="172"/>
      <c r="M252" s="177"/>
      <c r="N252" s="178"/>
      <c r="O252" s="178"/>
      <c r="P252" s="178"/>
      <c r="Q252" s="178"/>
      <c r="R252" s="178"/>
      <c r="S252" s="178"/>
      <c r="T252" s="179"/>
      <c r="AT252" s="174" t="s">
        <v>173</v>
      </c>
      <c r="AU252" s="174" t="s">
        <v>82</v>
      </c>
      <c r="AV252" s="12" t="s">
        <v>82</v>
      </c>
      <c r="AW252" s="12" t="s">
        <v>36</v>
      </c>
      <c r="AX252" s="12" t="s">
        <v>73</v>
      </c>
      <c r="AY252" s="174" t="s">
        <v>149</v>
      </c>
    </row>
    <row r="253" spans="2:65" s="12" customFormat="1">
      <c r="B253" s="172"/>
      <c r="D253" s="173" t="s">
        <v>173</v>
      </c>
      <c r="E253" s="174" t="s">
        <v>5</v>
      </c>
      <c r="F253" s="175" t="s">
        <v>1846</v>
      </c>
      <c r="H253" s="176">
        <v>13.237</v>
      </c>
      <c r="L253" s="172"/>
      <c r="M253" s="177"/>
      <c r="N253" s="178"/>
      <c r="O253" s="178"/>
      <c r="P253" s="178"/>
      <c r="Q253" s="178"/>
      <c r="R253" s="178"/>
      <c r="S253" s="178"/>
      <c r="T253" s="179"/>
      <c r="AT253" s="174" t="s">
        <v>173</v>
      </c>
      <c r="AU253" s="174" t="s">
        <v>82</v>
      </c>
      <c r="AV253" s="12" t="s">
        <v>82</v>
      </c>
      <c r="AW253" s="12" t="s">
        <v>36</v>
      </c>
      <c r="AX253" s="12" t="s">
        <v>73</v>
      </c>
      <c r="AY253" s="174" t="s">
        <v>149</v>
      </c>
    </row>
    <row r="254" spans="2:65" s="14" customFormat="1">
      <c r="B254" s="188"/>
      <c r="D254" s="173" t="s">
        <v>173</v>
      </c>
      <c r="E254" s="189" t="s">
        <v>5</v>
      </c>
      <c r="F254" s="190" t="s">
        <v>194</v>
      </c>
      <c r="H254" s="191">
        <v>206.80099999999999</v>
      </c>
      <c r="L254" s="188"/>
      <c r="M254" s="192"/>
      <c r="N254" s="193"/>
      <c r="O254" s="193"/>
      <c r="P254" s="193"/>
      <c r="Q254" s="193"/>
      <c r="R254" s="193"/>
      <c r="S254" s="193"/>
      <c r="T254" s="194"/>
      <c r="AT254" s="189" t="s">
        <v>173</v>
      </c>
      <c r="AU254" s="189" t="s">
        <v>82</v>
      </c>
      <c r="AV254" s="14" t="s">
        <v>156</v>
      </c>
      <c r="AW254" s="14" t="s">
        <v>36</v>
      </c>
      <c r="AX254" s="14" t="s">
        <v>80</v>
      </c>
      <c r="AY254" s="189" t="s">
        <v>149</v>
      </c>
    </row>
    <row r="255" spans="2:65" s="1" customFormat="1" ht="25.5" customHeight="1">
      <c r="B255" s="160"/>
      <c r="C255" s="161" t="s">
        <v>311</v>
      </c>
      <c r="D255" s="161" t="s">
        <v>151</v>
      </c>
      <c r="E255" s="162" t="s">
        <v>398</v>
      </c>
      <c r="F255" s="163" t="s">
        <v>399</v>
      </c>
      <c r="G255" s="164" t="s">
        <v>400</v>
      </c>
      <c r="H255" s="165">
        <v>561.303</v>
      </c>
      <c r="I255" s="166"/>
      <c r="J255" s="166">
        <f>ROUND(I255*H255,2)</f>
        <v>0</v>
      </c>
      <c r="K255" s="163" t="s">
        <v>155</v>
      </c>
      <c r="L255" s="39"/>
      <c r="M255" s="167" t="s">
        <v>5</v>
      </c>
      <c r="N255" s="168" t="s">
        <v>44</v>
      </c>
      <c r="O255" s="169">
        <v>0</v>
      </c>
      <c r="P255" s="169">
        <f>O255*H255</f>
        <v>0</v>
      </c>
      <c r="Q255" s="169">
        <v>0</v>
      </c>
      <c r="R255" s="169">
        <f>Q255*H255</f>
        <v>0</v>
      </c>
      <c r="S255" s="169">
        <v>0</v>
      </c>
      <c r="T255" s="170">
        <f>S255*H255</f>
        <v>0</v>
      </c>
      <c r="AR255" s="25" t="s">
        <v>156</v>
      </c>
      <c r="AT255" s="25" t="s">
        <v>151</v>
      </c>
      <c r="AU255" s="25" t="s">
        <v>82</v>
      </c>
      <c r="AY255" s="25" t="s">
        <v>149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25" t="s">
        <v>80</v>
      </c>
      <c r="BK255" s="171">
        <f>ROUND(I255*H255,2)</f>
        <v>0</v>
      </c>
      <c r="BL255" s="25" t="s">
        <v>156</v>
      </c>
      <c r="BM255" s="25" t="s">
        <v>1847</v>
      </c>
    </row>
    <row r="256" spans="2:65" s="1" customFormat="1" ht="27">
      <c r="B256" s="39"/>
      <c r="D256" s="173" t="s">
        <v>179</v>
      </c>
      <c r="F256" s="180" t="s">
        <v>402</v>
      </c>
      <c r="L256" s="39"/>
      <c r="M256" s="181"/>
      <c r="N256" s="40"/>
      <c r="O256" s="40"/>
      <c r="P256" s="40"/>
      <c r="Q256" s="40"/>
      <c r="R256" s="40"/>
      <c r="S256" s="40"/>
      <c r="T256" s="68"/>
      <c r="AT256" s="25" t="s">
        <v>179</v>
      </c>
      <c r="AU256" s="25" t="s">
        <v>82</v>
      </c>
    </row>
    <row r="257" spans="2:65" s="13" customFormat="1">
      <c r="B257" s="182"/>
      <c r="D257" s="173" t="s">
        <v>173</v>
      </c>
      <c r="E257" s="183" t="s">
        <v>5</v>
      </c>
      <c r="F257" s="184" t="s">
        <v>200</v>
      </c>
      <c r="H257" s="183" t="s">
        <v>5</v>
      </c>
      <c r="L257" s="182"/>
      <c r="M257" s="185"/>
      <c r="N257" s="186"/>
      <c r="O257" s="186"/>
      <c r="P257" s="186"/>
      <c r="Q257" s="186"/>
      <c r="R257" s="186"/>
      <c r="S257" s="186"/>
      <c r="T257" s="187"/>
      <c r="AT257" s="183" t="s">
        <v>173</v>
      </c>
      <c r="AU257" s="183" t="s">
        <v>82</v>
      </c>
      <c r="AV257" s="13" t="s">
        <v>80</v>
      </c>
      <c r="AW257" s="13" t="s">
        <v>36</v>
      </c>
      <c r="AX257" s="13" t="s">
        <v>73</v>
      </c>
      <c r="AY257" s="183" t="s">
        <v>149</v>
      </c>
    </row>
    <row r="258" spans="2:65" s="12" customFormat="1">
      <c r="B258" s="172"/>
      <c r="D258" s="173" t="s">
        <v>173</v>
      </c>
      <c r="E258" s="174" t="s">
        <v>5</v>
      </c>
      <c r="F258" s="175" t="s">
        <v>1848</v>
      </c>
      <c r="H258" s="176">
        <v>472.84199999999998</v>
      </c>
      <c r="L258" s="172"/>
      <c r="M258" s="177"/>
      <c r="N258" s="178"/>
      <c r="O258" s="178"/>
      <c r="P258" s="178"/>
      <c r="Q258" s="178"/>
      <c r="R258" s="178"/>
      <c r="S258" s="178"/>
      <c r="T258" s="179"/>
      <c r="AT258" s="174" t="s">
        <v>173</v>
      </c>
      <c r="AU258" s="174" t="s">
        <v>82</v>
      </c>
      <c r="AV258" s="12" t="s">
        <v>82</v>
      </c>
      <c r="AW258" s="12" t="s">
        <v>36</v>
      </c>
      <c r="AX258" s="12" t="s">
        <v>73</v>
      </c>
      <c r="AY258" s="174" t="s">
        <v>149</v>
      </c>
    </row>
    <row r="259" spans="2:65" s="12" customFormat="1">
      <c r="B259" s="172"/>
      <c r="D259" s="173" t="s">
        <v>173</v>
      </c>
      <c r="E259" s="174" t="s">
        <v>5</v>
      </c>
      <c r="F259" s="175" t="s">
        <v>1849</v>
      </c>
      <c r="H259" s="176">
        <v>52.539000000000001</v>
      </c>
      <c r="L259" s="172"/>
      <c r="M259" s="177"/>
      <c r="N259" s="178"/>
      <c r="O259" s="178"/>
      <c r="P259" s="178"/>
      <c r="Q259" s="178"/>
      <c r="R259" s="178"/>
      <c r="S259" s="178"/>
      <c r="T259" s="179"/>
      <c r="AT259" s="174" t="s">
        <v>173</v>
      </c>
      <c r="AU259" s="174" t="s">
        <v>82</v>
      </c>
      <c r="AV259" s="12" t="s">
        <v>82</v>
      </c>
      <c r="AW259" s="12" t="s">
        <v>36</v>
      </c>
      <c r="AX259" s="12" t="s">
        <v>73</v>
      </c>
      <c r="AY259" s="174" t="s">
        <v>149</v>
      </c>
    </row>
    <row r="260" spans="2:65" s="15" customFormat="1">
      <c r="B260" s="195"/>
      <c r="D260" s="173" t="s">
        <v>173</v>
      </c>
      <c r="E260" s="196" t="s">
        <v>5</v>
      </c>
      <c r="F260" s="197" t="s">
        <v>284</v>
      </c>
      <c r="H260" s="198">
        <v>525.38099999999997</v>
      </c>
      <c r="L260" s="195"/>
      <c r="M260" s="199"/>
      <c r="N260" s="200"/>
      <c r="O260" s="200"/>
      <c r="P260" s="200"/>
      <c r="Q260" s="200"/>
      <c r="R260" s="200"/>
      <c r="S260" s="200"/>
      <c r="T260" s="201"/>
      <c r="AT260" s="196" t="s">
        <v>173</v>
      </c>
      <c r="AU260" s="196" t="s">
        <v>82</v>
      </c>
      <c r="AV260" s="15" t="s">
        <v>161</v>
      </c>
      <c r="AW260" s="15" t="s">
        <v>36</v>
      </c>
      <c r="AX260" s="15" t="s">
        <v>73</v>
      </c>
      <c r="AY260" s="196" t="s">
        <v>149</v>
      </c>
    </row>
    <row r="261" spans="2:65" s="13" customFormat="1">
      <c r="B261" s="182"/>
      <c r="D261" s="173" t="s">
        <v>173</v>
      </c>
      <c r="E261" s="183" t="s">
        <v>5</v>
      </c>
      <c r="F261" s="184" t="s">
        <v>192</v>
      </c>
      <c r="H261" s="183" t="s">
        <v>5</v>
      </c>
      <c r="L261" s="182"/>
      <c r="M261" s="185"/>
      <c r="N261" s="186"/>
      <c r="O261" s="186"/>
      <c r="P261" s="186"/>
      <c r="Q261" s="186"/>
      <c r="R261" s="186"/>
      <c r="S261" s="186"/>
      <c r="T261" s="187"/>
      <c r="AT261" s="183" t="s">
        <v>173</v>
      </c>
      <c r="AU261" s="183" t="s">
        <v>82</v>
      </c>
      <c r="AV261" s="13" t="s">
        <v>80</v>
      </c>
      <c r="AW261" s="13" t="s">
        <v>36</v>
      </c>
      <c r="AX261" s="13" t="s">
        <v>73</v>
      </c>
      <c r="AY261" s="183" t="s">
        <v>149</v>
      </c>
    </row>
    <row r="262" spans="2:65" s="12" customFormat="1">
      <c r="B262" s="172"/>
      <c r="D262" s="173" t="s">
        <v>173</v>
      </c>
      <c r="E262" s="174" t="s">
        <v>5</v>
      </c>
      <c r="F262" s="175" t="s">
        <v>1850</v>
      </c>
      <c r="H262" s="176">
        <v>32.329000000000001</v>
      </c>
      <c r="L262" s="172"/>
      <c r="M262" s="177"/>
      <c r="N262" s="178"/>
      <c r="O262" s="178"/>
      <c r="P262" s="178"/>
      <c r="Q262" s="178"/>
      <c r="R262" s="178"/>
      <c r="S262" s="178"/>
      <c r="T262" s="179"/>
      <c r="AT262" s="174" t="s">
        <v>173</v>
      </c>
      <c r="AU262" s="174" t="s">
        <v>82</v>
      </c>
      <c r="AV262" s="12" t="s">
        <v>82</v>
      </c>
      <c r="AW262" s="12" t="s">
        <v>36</v>
      </c>
      <c r="AX262" s="12" t="s">
        <v>73</v>
      </c>
      <c r="AY262" s="174" t="s">
        <v>149</v>
      </c>
    </row>
    <row r="263" spans="2:65" s="12" customFormat="1">
      <c r="B263" s="172"/>
      <c r="D263" s="173" t="s">
        <v>173</v>
      </c>
      <c r="E263" s="174" t="s">
        <v>5</v>
      </c>
      <c r="F263" s="175" t="s">
        <v>1851</v>
      </c>
      <c r="H263" s="176">
        <v>3.593</v>
      </c>
      <c r="L263" s="172"/>
      <c r="M263" s="177"/>
      <c r="N263" s="178"/>
      <c r="O263" s="178"/>
      <c r="P263" s="178"/>
      <c r="Q263" s="178"/>
      <c r="R263" s="178"/>
      <c r="S263" s="178"/>
      <c r="T263" s="179"/>
      <c r="AT263" s="174" t="s">
        <v>173</v>
      </c>
      <c r="AU263" s="174" t="s">
        <v>82</v>
      </c>
      <c r="AV263" s="12" t="s">
        <v>82</v>
      </c>
      <c r="AW263" s="12" t="s">
        <v>36</v>
      </c>
      <c r="AX263" s="12" t="s">
        <v>73</v>
      </c>
      <c r="AY263" s="174" t="s">
        <v>149</v>
      </c>
    </row>
    <row r="264" spans="2:65" s="15" customFormat="1">
      <c r="B264" s="195"/>
      <c r="D264" s="173" t="s">
        <v>173</v>
      </c>
      <c r="E264" s="196" t="s">
        <v>5</v>
      </c>
      <c r="F264" s="197" t="s">
        <v>284</v>
      </c>
      <c r="H264" s="198">
        <v>35.921999999999997</v>
      </c>
      <c r="L264" s="195"/>
      <c r="M264" s="199"/>
      <c r="N264" s="200"/>
      <c r="O264" s="200"/>
      <c r="P264" s="200"/>
      <c r="Q264" s="200"/>
      <c r="R264" s="200"/>
      <c r="S264" s="200"/>
      <c r="T264" s="201"/>
      <c r="AT264" s="196" t="s">
        <v>173</v>
      </c>
      <c r="AU264" s="196" t="s">
        <v>82</v>
      </c>
      <c r="AV264" s="15" t="s">
        <v>161</v>
      </c>
      <c r="AW264" s="15" t="s">
        <v>36</v>
      </c>
      <c r="AX264" s="15" t="s">
        <v>73</v>
      </c>
      <c r="AY264" s="196" t="s">
        <v>149</v>
      </c>
    </row>
    <row r="265" spans="2:65" s="14" customFormat="1">
      <c r="B265" s="188"/>
      <c r="D265" s="173" t="s">
        <v>173</v>
      </c>
      <c r="E265" s="189" t="s">
        <v>5</v>
      </c>
      <c r="F265" s="190" t="s">
        <v>194</v>
      </c>
      <c r="H265" s="191">
        <v>561.303</v>
      </c>
      <c r="L265" s="188"/>
      <c r="M265" s="192"/>
      <c r="N265" s="193"/>
      <c r="O265" s="193"/>
      <c r="P265" s="193"/>
      <c r="Q265" s="193"/>
      <c r="R265" s="193"/>
      <c r="S265" s="193"/>
      <c r="T265" s="194"/>
      <c r="AT265" s="189" t="s">
        <v>173</v>
      </c>
      <c r="AU265" s="189" t="s">
        <v>82</v>
      </c>
      <c r="AV265" s="14" t="s">
        <v>156</v>
      </c>
      <c r="AW265" s="14" t="s">
        <v>36</v>
      </c>
      <c r="AX265" s="14" t="s">
        <v>80</v>
      </c>
      <c r="AY265" s="189" t="s">
        <v>149</v>
      </c>
    </row>
    <row r="266" spans="2:65" s="1" customFormat="1" ht="25.5" customHeight="1">
      <c r="B266" s="160"/>
      <c r="C266" s="161" t="s">
        <v>316</v>
      </c>
      <c r="D266" s="161" t="s">
        <v>151</v>
      </c>
      <c r="E266" s="162" t="s">
        <v>408</v>
      </c>
      <c r="F266" s="163" t="s">
        <v>409</v>
      </c>
      <c r="G266" s="164" t="s">
        <v>268</v>
      </c>
      <c r="H266" s="165">
        <v>194.51</v>
      </c>
      <c r="I266" s="166"/>
      <c r="J266" s="166">
        <f>ROUND(I266*H266,2)</f>
        <v>0</v>
      </c>
      <c r="K266" s="163" t="s">
        <v>155</v>
      </c>
      <c r="L266" s="39"/>
      <c r="M266" s="167" t="s">
        <v>5</v>
      </c>
      <c r="N266" s="168" t="s">
        <v>44</v>
      </c>
      <c r="O266" s="169">
        <v>0.29899999999999999</v>
      </c>
      <c r="P266" s="169">
        <f>O266*H266</f>
        <v>58.158489999999993</v>
      </c>
      <c r="Q266" s="169">
        <v>0</v>
      </c>
      <c r="R266" s="169">
        <f>Q266*H266</f>
        <v>0</v>
      </c>
      <c r="S266" s="169">
        <v>0</v>
      </c>
      <c r="T266" s="170">
        <f>S266*H266</f>
        <v>0</v>
      </c>
      <c r="AR266" s="25" t="s">
        <v>156</v>
      </c>
      <c r="AT266" s="25" t="s">
        <v>151</v>
      </c>
      <c r="AU266" s="25" t="s">
        <v>82</v>
      </c>
      <c r="AY266" s="25" t="s">
        <v>149</v>
      </c>
      <c r="BE266" s="171">
        <f>IF(N266="základní",J266,0)</f>
        <v>0</v>
      </c>
      <c r="BF266" s="171">
        <f>IF(N266="snížená",J266,0)</f>
        <v>0</v>
      </c>
      <c r="BG266" s="171">
        <f>IF(N266="zákl. přenesená",J266,0)</f>
        <v>0</v>
      </c>
      <c r="BH266" s="171">
        <f>IF(N266="sníž. přenesená",J266,0)</f>
        <v>0</v>
      </c>
      <c r="BI266" s="171">
        <f>IF(N266="nulová",J266,0)</f>
        <v>0</v>
      </c>
      <c r="BJ266" s="25" t="s">
        <v>80</v>
      </c>
      <c r="BK266" s="171">
        <f>ROUND(I266*H266,2)</f>
        <v>0</v>
      </c>
      <c r="BL266" s="25" t="s">
        <v>156</v>
      </c>
      <c r="BM266" s="25" t="s">
        <v>1852</v>
      </c>
    </row>
    <row r="267" spans="2:65" s="13" customFormat="1">
      <c r="B267" s="182"/>
      <c r="D267" s="173" t="s">
        <v>173</v>
      </c>
      <c r="E267" s="183" t="s">
        <v>5</v>
      </c>
      <c r="F267" s="184" t="s">
        <v>187</v>
      </c>
      <c r="H267" s="183" t="s">
        <v>5</v>
      </c>
      <c r="L267" s="182"/>
      <c r="M267" s="185"/>
      <c r="N267" s="186"/>
      <c r="O267" s="186"/>
      <c r="P267" s="186"/>
      <c r="Q267" s="186"/>
      <c r="R267" s="186"/>
      <c r="S267" s="186"/>
      <c r="T267" s="187"/>
      <c r="AT267" s="183" t="s">
        <v>173</v>
      </c>
      <c r="AU267" s="183" t="s">
        <v>82</v>
      </c>
      <c r="AV267" s="13" t="s">
        <v>80</v>
      </c>
      <c r="AW267" s="13" t="s">
        <v>36</v>
      </c>
      <c r="AX267" s="13" t="s">
        <v>73</v>
      </c>
      <c r="AY267" s="183" t="s">
        <v>149</v>
      </c>
    </row>
    <row r="268" spans="2:65" s="13" customFormat="1">
      <c r="B268" s="182"/>
      <c r="D268" s="173" t="s">
        <v>173</v>
      </c>
      <c r="E268" s="183" t="s">
        <v>5</v>
      </c>
      <c r="F268" s="184" t="s">
        <v>281</v>
      </c>
      <c r="H268" s="183" t="s">
        <v>5</v>
      </c>
      <c r="L268" s="182"/>
      <c r="M268" s="185"/>
      <c r="N268" s="186"/>
      <c r="O268" s="186"/>
      <c r="P268" s="186"/>
      <c r="Q268" s="186"/>
      <c r="R268" s="186"/>
      <c r="S268" s="186"/>
      <c r="T268" s="187"/>
      <c r="AT268" s="183" t="s">
        <v>173</v>
      </c>
      <c r="AU268" s="183" t="s">
        <v>82</v>
      </c>
      <c r="AV268" s="13" t="s">
        <v>80</v>
      </c>
      <c r="AW268" s="13" t="s">
        <v>36</v>
      </c>
      <c r="AX268" s="13" t="s">
        <v>73</v>
      </c>
      <c r="AY268" s="183" t="s">
        <v>149</v>
      </c>
    </row>
    <row r="269" spans="2:65" s="13" customFormat="1">
      <c r="B269" s="182"/>
      <c r="D269" s="173" t="s">
        <v>173</v>
      </c>
      <c r="E269" s="183" t="s">
        <v>5</v>
      </c>
      <c r="F269" s="184" t="s">
        <v>200</v>
      </c>
      <c r="H269" s="183" t="s">
        <v>5</v>
      </c>
      <c r="L269" s="182"/>
      <c r="M269" s="185"/>
      <c r="N269" s="186"/>
      <c r="O269" s="186"/>
      <c r="P269" s="186"/>
      <c r="Q269" s="186"/>
      <c r="R269" s="186"/>
      <c r="S269" s="186"/>
      <c r="T269" s="187"/>
      <c r="AT269" s="183" t="s">
        <v>173</v>
      </c>
      <c r="AU269" s="183" t="s">
        <v>82</v>
      </c>
      <c r="AV269" s="13" t="s">
        <v>80</v>
      </c>
      <c r="AW269" s="13" t="s">
        <v>36</v>
      </c>
      <c r="AX269" s="13" t="s">
        <v>73</v>
      </c>
      <c r="AY269" s="183" t="s">
        <v>149</v>
      </c>
    </row>
    <row r="270" spans="2:65" s="12" customFormat="1">
      <c r="B270" s="172"/>
      <c r="D270" s="173" t="s">
        <v>173</v>
      </c>
      <c r="E270" s="174" t="s">
        <v>5</v>
      </c>
      <c r="F270" s="175" t="s">
        <v>1853</v>
      </c>
      <c r="H270" s="176">
        <v>182.63</v>
      </c>
      <c r="L270" s="172"/>
      <c r="M270" s="177"/>
      <c r="N270" s="178"/>
      <c r="O270" s="178"/>
      <c r="P270" s="178"/>
      <c r="Q270" s="178"/>
      <c r="R270" s="178"/>
      <c r="S270" s="178"/>
      <c r="T270" s="179"/>
      <c r="AT270" s="174" t="s">
        <v>173</v>
      </c>
      <c r="AU270" s="174" t="s">
        <v>82</v>
      </c>
      <c r="AV270" s="12" t="s">
        <v>82</v>
      </c>
      <c r="AW270" s="12" t="s">
        <v>36</v>
      </c>
      <c r="AX270" s="12" t="s">
        <v>73</v>
      </c>
      <c r="AY270" s="174" t="s">
        <v>149</v>
      </c>
    </row>
    <row r="271" spans="2:65" s="15" customFormat="1">
      <c r="B271" s="195"/>
      <c r="D271" s="173" t="s">
        <v>173</v>
      </c>
      <c r="E271" s="196" t="s">
        <v>5</v>
      </c>
      <c r="F271" s="197" t="s">
        <v>284</v>
      </c>
      <c r="H271" s="198">
        <v>182.63</v>
      </c>
      <c r="L271" s="195"/>
      <c r="M271" s="199"/>
      <c r="N271" s="200"/>
      <c r="O271" s="200"/>
      <c r="P271" s="200"/>
      <c r="Q271" s="200"/>
      <c r="R271" s="200"/>
      <c r="S271" s="200"/>
      <c r="T271" s="201"/>
      <c r="AT271" s="196" t="s">
        <v>173</v>
      </c>
      <c r="AU271" s="196" t="s">
        <v>82</v>
      </c>
      <c r="AV271" s="15" t="s">
        <v>161</v>
      </c>
      <c r="AW271" s="15" t="s">
        <v>36</v>
      </c>
      <c r="AX271" s="15" t="s">
        <v>73</v>
      </c>
      <c r="AY271" s="196" t="s">
        <v>149</v>
      </c>
    </row>
    <row r="272" spans="2:65" s="13" customFormat="1">
      <c r="B272" s="182"/>
      <c r="D272" s="173" t="s">
        <v>173</v>
      </c>
      <c r="E272" s="183" t="s">
        <v>5</v>
      </c>
      <c r="F272" s="184" t="s">
        <v>192</v>
      </c>
      <c r="H272" s="183" t="s">
        <v>5</v>
      </c>
      <c r="L272" s="182"/>
      <c r="M272" s="185"/>
      <c r="N272" s="186"/>
      <c r="O272" s="186"/>
      <c r="P272" s="186"/>
      <c r="Q272" s="186"/>
      <c r="R272" s="186"/>
      <c r="S272" s="186"/>
      <c r="T272" s="187"/>
      <c r="AT272" s="183" t="s">
        <v>173</v>
      </c>
      <c r="AU272" s="183" t="s">
        <v>82</v>
      </c>
      <c r="AV272" s="13" t="s">
        <v>80</v>
      </c>
      <c r="AW272" s="13" t="s">
        <v>36</v>
      </c>
      <c r="AX272" s="13" t="s">
        <v>73</v>
      </c>
      <c r="AY272" s="183" t="s">
        <v>149</v>
      </c>
    </row>
    <row r="273" spans="2:65" s="12" customFormat="1">
      <c r="B273" s="172"/>
      <c r="D273" s="173" t="s">
        <v>173</v>
      </c>
      <c r="E273" s="174" t="s">
        <v>5</v>
      </c>
      <c r="F273" s="175" t="s">
        <v>1854</v>
      </c>
      <c r="H273" s="176">
        <v>11.88</v>
      </c>
      <c r="L273" s="172"/>
      <c r="M273" s="177"/>
      <c r="N273" s="178"/>
      <c r="O273" s="178"/>
      <c r="P273" s="178"/>
      <c r="Q273" s="178"/>
      <c r="R273" s="178"/>
      <c r="S273" s="178"/>
      <c r="T273" s="179"/>
      <c r="AT273" s="174" t="s">
        <v>173</v>
      </c>
      <c r="AU273" s="174" t="s">
        <v>82</v>
      </c>
      <c r="AV273" s="12" t="s">
        <v>82</v>
      </c>
      <c r="AW273" s="12" t="s">
        <v>36</v>
      </c>
      <c r="AX273" s="12" t="s">
        <v>73</v>
      </c>
      <c r="AY273" s="174" t="s">
        <v>149</v>
      </c>
    </row>
    <row r="274" spans="2:65" s="14" customFormat="1">
      <c r="B274" s="188"/>
      <c r="D274" s="173" t="s">
        <v>173</v>
      </c>
      <c r="E274" s="189" t="s">
        <v>5</v>
      </c>
      <c r="F274" s="190" t="s">
        <v>194</v>
      </c>
      <c r="H274" s="191">
        <v>194.51</v>
      </c>
      <c r="L274" s="188"/>
      <c r="M274" s="192"/>
      <c r="N274" s="193"/>
      <c r="O274" s="193"/>
      <c r="P274" s="193"/>
      <c r="Q274" s="193"/>
      <c r="R274" s="193"/>
      <c r="S274" s="193"/>
      <c r="T274" s="194"/>
      <c r="AT274" s="189" t="s">
        <v>173</v>
      </c>
      <c r="AU274" s="189" t="s">
        <v>82</v>
      </c>
      <c r="AV274" s="14" t="s">
        <v>156</v>
      </c>
      <c r="AW274" s="14" t="s">
        <v>36</v>
      </c>
      <c r="AX274" s="14" t="s">
        <v>80</v>
      </c>
      <c r="AY274" s="189" t="s">
        <v>149</v>
      </c>
    </row>
    <row r="275" spans="2:65" s="1" customFormat="1" ht="16.5" customHeight="1">
      <c r="B275" s="160"/>
      <c r="C275" s="202" t="s">
        <v>325</v>
      </c>
      <c r="D275" s="202" t="s">
        <v>415</v>
      </c>
      <c r="E275" s="203" t="s">
        <v>416</v>
      </c>
      <c r="F275" s="204" t="s">
        <v>417</v>
      </c>
      <c r="G275" s="205" t="s">
        <v>400</v>
      </c>
      <c r="H275" s="206">
        <v>389.02</v>
      </c>
      <c r="I275" s="207"/>
      <c r="J275" s="207">
        <f>ROUND(I275*H275,2)</f>
        <v>0</v>
      </c>
      <c r="K275" s="204" t="s">
        <v>155</v>
      </c>
      <c r="L275" s="208"/>
      <c r="M275" s="209" t="s">
        <v>5</v>
      </c>
      <c r="N275" s="210" t="s">
        <v>44</v>
      </c>
      <c r="O275" s="169">
        <v>0</v>
      </c>
      <c r="P275" s="169">
        <f>O275*H275</f>
        <v>0</v>
      </c>
      <c r="Q275" s="169">
        <v>1</v>
      </c>
      <c r="R275" s="169">
        <f>Q275*H275</f>
        <v>389.02</v>
      </c>
      <c r="S275" s="169">
        <v>0</v>
      </c>
      <c r="T275" s="170">
        <f>S275*H275</f>
        <v>0</v>
      </c>
      <c r="AR275" s="25" t="s">
        <v>195</v>
      </c>
      <c r="AT275" s="25" t="s">
        <v>415</v>
      </c>
      <c r="AU275" s="25" t="s">
        <v>82</v>
      </c>
      <c r="AY275" s="25" t="s">
        <v>149</v>
      </c>
      <c r="BE275" s="171">
        <f>IF(N275="základní",J275,0)</f>
        <v>0</v>
      </c>
      <c r="BF275" s="171">
        <f>IF(N275="snížená",J275,0)</f>
        <v>0</v>
      </c>
      <c r="BG275" s="171">
        <f>IF(N275="zákl. přenesená",J275,0)</f>
        <v>0</v>
      </c>
      <c r="BH275" s="171">
        <f>IF(N275="sníž. přenesená",J275,0)</f>
        <v>0</v>
      </c>
      <c r="BI275" s="171">
        <f>IF(N275="nulová",J275,0)</f>
        <v>0</v>
      </c>
      <c r="BJ275" s="25" t="s">
        <v>80</v>
      </c>
      <c r="BK275" s="171">
        <f>ROUND(I275*H275,2)</f>
        <v>0</v>
      </c>
      <c r="BL275" s="25" t="s">
        <v>156</v>
      </c>
      <c r="BM275" s="25" t="s">
        <v>1855</v>
      </c>
    </row>
    <row r="276" spans="2:65" s="1" customFormat="1" ht="27">
      <c r="B276" s="39"/>
      <c r="D276" s="173" t="s">
        <v>179</v>
      </c>
      <c r="F276" s="180" t="s">
        <v>419</v>
      </c>
      <c r="L276" s="39"/>
      <c r="M276" s="181"/>
      <c r="N276" s="40"/>
      <c r="O276" s="40"/>
      <c r="P276" s="40"/>
      <c r="Q276" s="40"/>
      <c r="R276" s="40"/>
      <c r="S276" s="40"/>
      <c r="T276" s="68"/>
      <c r="AT276" s="25" t="s">
        <v>179</v>
      </c>
      <c r="AU276" s="25" t="s">
        <v>82</v>
      </c>
    </row>
    <row r="277" spans="2:65" s="12" customFormat="1">
      <c r="B277" s="172"/>
      <c r="D277" s="173" t="s">
        <v>173</v>
      </c>
      <c r="E277" s="174" t="s">
        <v>5</v>
      </c>
      <c r="F277" s="175" t="s">
        <v>1856</v>
      </c>
      <c r="H277" s="176">
        <v>365.26</v>
      </c>
      <c r="L277" s="172"/>
      <c r="M277" s="177"/>
      <c r="N277" s="178"/>
      <c r="O277" s="178"/>
      <c r="P277" s="178"/>
      <c r="Q277" s="178"/>
      <c r="R277" s="178"/>
      <c r="S277" s="178"/>
      <c r="T277" s="179"/>
      <c r="AT277" s="174" t="s">
        <v>173</v>
      </c>
      <c r="AU277" s="174" t="s">
        <v>82</v>
      </c>
      <c r="AV277" s="12" t="s">
        <v>82</v>
      </c>
      <c r="AW277" s="12" t="s">
        <v>36</v>
      </c>
      <c r="AX277" s="12" t="s">
        <v>73</v>
      </c>
      <c r="AY277" s="174" t="s">
        <v>149</v>
      </c>
    </row>
    <row r="278" spans="2:65" s="12" customFormat="1">
      <c r="B278" s="172"/>
      <c r="D278" s="173" t="s">
        <v>173</v>
      </c>
      <c r="E278" s="174" t="s">
        <v>5</v>
      </c>
      <c r="F278" s="175" t="s">
        <v>1857</v>
      </c>
      <c r="H278" s="176">
        <v>23.76</v>
      </c>
      <c r="L278" s="172"/>
      <c r="M278" s="177"/>
      <c r="N278" s="178"/>
      <c r="O278" s="178"/>
      <c r="P278" s="178"/>
      <c r="Q278" s="178"/>
      <c r="R278" s="178"/>
      <c r="S278" s="178"/>
      <c r="T278" s="179"/>
      <c r="AT278" s="174" t="s">
        <v>173</v>
      </c>
      <c r="AU278" s="174" t="s">
        <v>82</v>
      </c>
      <c r="AV278" s="12" t="s">
        <v>82</v>
      </c>
      <c r="AW278" s="12" t="s">
        <v>36</v>
      </c>
      <c r="AX278" s="12" t="s">
        <v>73</v>
      </c>
      <c r="AY278" s="174" t="s">
        <v>149</v>
      </c>
    </row>
    <row r="279" spans="2:65" s="14" customFormat="1">
      <c r="B279" s="188"/>
      <c r="D279" s="173" t="s">
        <v>173</v>
      </c>
      <c r="E279" s="189" t="s">
        <v>5</v>
      </c>
      <c r="F279" s="190" t="s">
        <v>194</v>
      </c>
      <c r="H279" s="191">
        <v>389.02</v>
      </c>
      <c r="L279" s="188"/>
      <c r="M279" s="192"/>
      <c r="N279" s="193"/>
      <c r="O279" s="193"/>
      <c r="P279" s="193"/>
      <c r="Q279" s="193"/>
      <c r="R279" s="193"/>
      <c r="S279" s="193"/>
      <c r="T279" s="194"/>
      <c r="AT279" s="189" t="s">
        <v>173</v>
      </c>
      <c r="AU279" s="189" t="s">
        <v>82</v>
      </c>
      <c r="AV279" s="14" t="s">
        <v>156</v>
      </c>
      <c r="AW279" s="14" t="s">
        <v>36</v>
      </c>
      <c r="AX279" s="14" t="s">
        <v>80</v>
      </c>
      <c r="AY279" s="189" t="s">
        <v>149</v>
      </c>
    </row>
    <row r="280" spans="2:65" s="1" customFormat="1" ht="38.25" customHeight="1">
      <c r="B280" s="160"/>
      <c r="C280" s="161" t="s">
        <v>331</v>
      </c>
      <c r="D280" s="161" t="s">
        <v>151</v>
      </c>
      <c r="E280" s="162" t="s">
        <v>423</v>
      </c>
      <c r="F280" s="163" t="s">
        <v>424</v>
      </c>
      <c r="G280" s="164" t="s">
        <v>268</v>
      </c>
      <c r="H280" s="165">
        <v>56.55</v>
      </c>
      <c r="I280" s="166"/>
      <c r="J280" s="166">
        <f>ROUND(I280*H280,2)</f>
        <v>0</v>
      </c>
      <c r="K280" s="163" t="s">
        <v>155</v>
      </c>
      <c r="L280" s="39"/>
      <c r="M280" s="167" t="s">
        <v>5</v>
      </c>
      <c r="N280" s="168" t="s">
        <v>44</v>
      </c>
      <c r="O280" s="169">
        <v>0.28599999999999998</v>
      </c>
      <c r="P280" s="169">
        <f>O280*H280</f>
        <v>16.173299999999998</v>
      </c>
      <c r="Q280" s="169">
        <v>0</v>
      </c>
      <c r="R280" s="169">
        <f>Q280*H280</f>
        <v>0</v>
      </c>
      <c r="S280" s="169">
        <v>0</v>
      </c>
      <c r="T280" s="170">
        <f>S280*H280</f>
        <v>0</v>
      </c>
      <c r="AR280" s="25" t="s">
        <v>156</v>
      </c>
      <c r="AT280" s="25" t="s">
        <v>151</v>
      </c>
      <c r="AU280" s="25" t="s">
        <v>82</v>
      </c>
      <c r="AY280" s="25" t="s">
        <v>149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25" t="s">
        <v>80</v>
      </c>
      <c r="BK280" s="171">
        <f>ROUND(I280*H280,2)</f>
        <v>0</v>
      </c>
      <c r="BL280" s="25" t="s">
        <v>156</v>
      </c>
      <c r="BM280" s="25" t="s">
        <v>1858</v>
      </c>
    </row>
    <row r="281" spans="2:65" s="13" customFormat="1">
      <c r="B281" s="182"/>
      <c r="D281" s="173" t="s">
        <v>173</v>
      </c>
      <c r="E281" s="183" t="s">
        <v>5</v>
      </c>
      <c r="F281" s="184" t="s">
        <v>187</v>
      </c>
      <c r="H281" s="183" t="s">
        <v>5</v>
      </c>
      <c r="L281" s="182"/>
      <c r="M281" s="185"/>
      <c r="N281" s="186"/>
      <c r="O281" s="186"/>
      <c r="P281" s="186"/>
      <c r="Q281" s="186"/>
      <c r="R281" s="186"/>
      <c r="S281" s="186"/>
      <c r="T281" s="187"/>
      <c r="AT281" s="183" t="s">
        <v>173</v>
      </c>
      <c r="AU281" s="183" t="s">
        <v>82</v>
      </c>
      <c r="AV281" s="13" t="s">
        <v>80</v>
      </c>
      <c r="AW281" s="13" t="s">
        <v>36</v>
      </c>
      <c r="AX281" s="13" t="s">
        <v>73</v>
      </c>
      <c r="AY281" s="183" t="s">
        <v>149</v>
      </c>
    </row>
    <row r="282" spans="2:65" s="13" customFormat="1">
      <c r="B282" s="182"/>
      <c r="D282" s="173" t="s">
        <v>173</v>
      </c>
      <c r="E282" s="183" t="s">
        <v>5</v>
      </c>
      <c r="F282" s="184" t="s">
        <v>281</v>
      </c>
      <c r="H282" s="183" t="s">
        <v>5</v>
      </c>
      <c r="L282" s="182"/>
      <c r="M282" s="185"/>
      <c r="N282" s="186"/>
      <c r="O282" s="186"/>
      <c r="P282" s="186"/>
      <c r="Q282" s="186"/>
      <c r="R282" s="186"/>
      <c r="S282" s="186"/>
      <c r="T282" s="187"/>
      <c r="AT282" s="183" t="s">
        <v>173</v>
      </c>
      <c r="AU282" s="183" t="s">
        <v>82</v>
      </c>
      <c r="AV282" s="13" t="s">
        <v>80</v>
      </c>
      <c r="AW282" s="13" t="s">
        <v>36</v>
      </c>
      <c r="AX282" s="13" t="s">
        <v>73</v>
      </c>
      <c r="AY282" s="183" t="s">
        <v>149</v>
      </c>
    </row>
    <row r="283" spans="2:65" s="12" customFormat="1">
      <c r="B283" s="172"/>
      <c r="D283" s="173" t="s">
        <v>173</v>
      </c>
      <c r="E283" s="174" t="s">
        <v>5</v>
      </c>
      <c r="F283" s="175" t="s">
        <v>1859</v>
      </c>
      <c r="H283" s="176">
        <v>52.18</v>
      </c>
      <c r="L283" s="172"/>
      <c r="M283" s="177"/>
      <c r="N283" s="178"/>
      <c r="O283" s="178"/>
      <c r="P283" s="178"/>
      <c r="Q283" s="178"/>
      <c r="R283" s="178"/>
      <c r="S283" s="178"/>
      <c r="T283" s="179"/>
      <c r="AT283" s="174" t="s">
        <v>173</v>
      </c>
      <c r="AU283" s="174" t="s">
        <v>82</v>
      </c>
      <c r="AV283" s="12" t="s">
        <v>82</v>
      </c>
      <c r="AW283" s="12" t="s">
        <v>36</v>
      </c>
      <c r="AX283" s="12" t="s">
        <v>73</v>
      </c>
      <c r="AY283" s="174" t="s">
        <v>149</v>
      </c>
    </row>
    <row r="284" spans="2:65" s="12" customFormat="1">
      <c r="B284" s="172"/>
      <c r="D284" s="173" t="s">
        <v>173</v>
      </c>
      <c r="E284" s="174" t="s">
        <v>5</v>
      </c>
      <c r="F284" s="175" t="s">
        <v>1860</v>
      </c>
      <c r="H284" s="176">
        <v>4.37</v>
      </c>
      <c r="L284" s="172"/>
      <c r="M284" s="177"/>
      <c r="N284" s="178"/>
      <c r="O284" s="178"/>
      <c r="P284" s="178"/>
      <c r="Q284" s="178"/>
      <c r="R284" s="178"/>
      <c r="S284" s="178"/>
      <c r="T284" s="179"/>
      <c r="AT284" s="174" t="s">
        <v>173</v>
      </c>
      <c r="AU284" s="174" t="s">
        <v>82</v>
      </c>
      <c r="AV284" s="12" t="s">
        <v>82</v>
      </c>
      <c r="AW284" s="12" t="s">
        <v>36</v>
      </c>
      <c r="AX284" s="12" t="s">
        <v>73</v>
      </c>
      <c r="AY284" s="174" t="s">
        <v>149</v>
      </c>
    </row>
    <row r="285" spans="2:65" s="14" customFormat="1">
      <c r="B285" s="188"/>
      <c r="D285" s="173" t="s">
        <v>173</v>
      </c>
      <c r="E285" s="189" t="s">
        <v>5</v>
      </c>
      <c r="F285" s="190" t="s">
        <v>194</v>
      </c>
      <c r="H285" s="191">
        <v>56.55</v>
      </c>
      <c r="L285" s="188"/>
      <c r="M285" s="192"/>
      <c r="N285" s="193"/>
      <c r="O285" s="193"/>
      <c r="P285" s="193"/>
      <c r="Q285" s="193"/>
      <c r="R285" s="193"/>
      <c r="S285" s="193"/>
      <c r="T285" s="194"/>
      <c r="AT285" s="189" t="s">
        <v>173</v>
      </c>
      <c r="AU285" s="189" t="s">
        <v>82</v>
      </c>
      <c r="AV285" s="14" t="s">
        <v>156</v>
      </c>
      <c r="AW285" s="14" t="s">
        <v>36</v>
      </c>
      <c r="AX285" s="14" t="s">
        <v>80</v>
      </c>
      <c r="AY285" s="189" t="s">
        <v>149</v>
      </c>
    </row>
    <row r="286" spans="2:65" s="1" customFormat="1" ht="16.5" customHeight="1">
      <c r="B286" s="160"/>
      <c r="C286" s="202" t="s">
        <v>336</v>
      </c>
      <c r="D286" s="202" t="s">
        <v>415</v>
      </c>
      <c r="E286" s="203" t="s">
        <v>429</v>
      </c>
      <c r="F286" s="204" t="s">
        <v>430</v>
      </c>
      <c r="G286" s="205" t="s">
        <v>400</v>
      </c>
      <c r="H286" s="206">
        <v>113.1</v>
      </c>
      <c r="I286" s="207"/>
      <c r="J286" s="207">
        <f>ROUND(I286*H286,2)</f>
        <v>0</v>
      </c>
      <c r="K286" s="204" t="s">
        <v>155</v>
      </c>
      <c r="L286" s="208"/>
      <c r="M286" s="209" t="s">
        <v>5</v>
      </c>
      <c r="N286" s="210" t="s">
        <v>44</v>
      </c>
      <c r="O286" s="169">
        <v>0</v>
      </c>
      <c r="P286" s="169">
        <f>O286*H286</f>
        <v>0</v>
      </c>
      <c r="Q286" s="169">
        <v>1</v>
      </c>
      <c r="R286" s="169">
        <f>Q286*H286</f>
        <v>113.1</v>
      </c>
      <c r="S286" s="169">
        <v>0</v>
      </c>
      <c r="T286" s="170">
        <f>S286*H286</f>
        <v>0</v>
      </c>
      <c r="AR286" s="25" t="s">
        <v>195</v>
      </c>
      <c r="AT286" s="25" t="s">
        <v>415</v>
      </c>
      <c r="AU286" s="25" t="s">
        <v>82</v>
      </c>
      <c r="AY286" s="25" t="s">
        <v>149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25" t="s">
        <v>80</v>
      </c>
      <c r="BK286" s="171">
        <f>ROUND(I286*H286,2)</f>
        <v>0</v>
      </c>
      <c r="BL286" s="25" t="s">
        <v>156</v>
      </c>
      <c r="BM286" s="25" t="s">
        <v>1861</v>
      </c>
    </row>
    <row r="287" spans="2:65" s="1" customFormat="1" ht="27">
      <c r="B287" s="39"/>
      <c r="D287" s="173" t="s">
        <v>179</v>
      </c>
      <c r="F287" s="180" t="s">
        <v>432</v>
      </c>
      <c r="L287" s="39"/>
      <c r="M287" s="181"/>
      <c r="N287" s="40"/>
      <c r="O287" s="40"/>
      <c r="P287" s="40"/>
      <c r="Q287" s="40"/>
      <c r="R287" s="40"/>
      <c r="S287" s="40"/>
      <c r="T287" s="68"/>
      <c r="AT287" s="25" t="s">
        <v>179</v>
      </c>
      <c r="AU287" s="25" t="s">
        <v>82</v>
      </c>
    </row>
    <row r="288" spans="2:65" s="12" customFormat="1">
      <c r="B288" s="172"/>
      <c r="D288" s="173" t="s">
        <v>173</v>
      </c>
      <c r="F288" s="175" t="s">
        <v>1862</v>
      </c>
      <c r="H288" s="176">
        <v>113.1</v>
      </c>
      <c r="L288" s="172"/>
      <c r="M288" s="177"/>
      <c r="N288" s="178"/>
      <c r="O288" s="178"/>
      <c r="P288" s="178"/>
      <c r="Q288" s="178"/>
      <c r="R288" s="178"/>
      <c r="S288" s="178"/>
      <c r="T288" s="179"/>
      <c r="AT288" s="174" t="s">
        <v>173</v>
      </c>
      <c r="AU288" s="174" t="s">
        <v>82</v>
      </c>
      <c r="AV288" s="12" t="s">
        <v>82</v>
      </c>
      <c r="AW288" s="12" t="s">
        <v>6</v>
      </c>
      <c r="AX288" s="12" t="s">
        <v>80</v>
      </c>
      <c r="AY288" s="174" t="s">
        <v>149</v>
      </c>
    </row>
    <row r="289" spans="2:65" s="11" customFormat="1" ht="29.85" customHeight="1">
      <c r="B289" s="148"/>
      <c r="D289" s="149" t="s">
        <v>72</v>
      </c>
      <c r="E289" s="158" t="s">
        <v>82</v>
      </c>
      <c r="F289" s="158" t="s">
        <v>456</v>
      </c>
      <c r="J289" s="159">
        <f>BK289</f>
        <v>0</v>
      </c>
      <c r="L289" s="148"/>
      <c r="M289" s="152"/>
      <c r="N289" s="153"/>
      <c r="O289" s="153"/>
      <c r="P289" s="154">
        <f>SUM(P290:P299)</f>
        <v>20.756400000000003</v>
      </c>
      <c r="Q289" s="153"/>
      <c r="R289" s="154">
        <f>SUM(R290:R299)</f>
        <v>26.428640000000001</v>
      </c>
      <c r="S289" s="153"/>
      <c r="T289" s="155">
        <f>SUM(T290:T299)</f>
        <v>0</v>
      </c>
      <c r="AR289" s="149" t="s">
        <v>80</v>
      </c>
      <c r="AT289" s="156" t="s">
        <v>72</v>
      </c>
      <c r="AU289" s="156" t="s">
        <v>80</v>
      </c>
      <c r="AY289" s="149" t="s">
        <v>149</v>
      </c>
      <c r="BK289" s="157">
        <f>SUM(BK290:BK299)</f>
        <v>0</v>
      </c>
    </row>
    <row r="290" spans="2:65" s="1" customFormat="1" ht="25.5" customHeight="1">
      <c r="B290" s="160"/>
      <c r="C290" s="161" t="s">
        <v>343</v>
      </c>
      <c r="D290" s="161" t="s">
        <v>151</v>
      </c>
      <c r="E290" s="162" t="s">
        <v>458</v>
      </c>
      <c r="F290" s="163" t="s">
        <v>459</v>
      </c>
      <c r="G290" s="164" t="s">
        <v>268</v>
      </c>
      <c r="H290" s="165">
        <v>16.170000000000002</v>
      </c>
      <c r="I290" s="166"/>
      <c r="J290" s="166">
        <f>ROUND(I290*H290,2)</f>
        <v>0</v>
      </c>
      <c r="K290" s="163" t="s">
        <v>155</v>
      </c>
      <c r="L290" s="39"/>
      <c r="M290" s="167" t="s">
        <v>5</v>
      </c>
      <c r="N290" s="168" t="s">
        <v>44</v>
      </c>
      <c r="O290" s="169">
        <v>0.92</v>
      </c>
      <c r="P290" s="169">
        <f>O290*H290</f>
        <v>14.876400000000002</v>
      </c>
      <c r="Q290" s="169">
        <v>1.63</v>
      </c>
      <c r="R290" s="169">
        <f>Q290*H290</f>
        <v>26.357100000000003</v>
      </c>
      <c r="S290" s="169">
        <v>0</v>
      </c>
      <c r="T290" s="170">
        <f>S290*H290</f>
        <v>0</v>
      </c>
      <c r="AR290" s="25" t="s">
        <v>156</v>
      </c>
      <c r="AT290" s="25" t="s">
        <v>151</v>
      </c>
      <c r="AU290" s="25" t="s">
        <v>82</v>
      </c>
      <c r="AY290" s="25" t="s">
        <v>149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25" t="s">
        <v>80</v>
      </c>
      <c r="BK290" s="171">
        <f>ROUND(I290*H290,2)</f>
        <v>0</v>
      </c>
      <c r="BL290" s="25" t="s">
        <v>156</v>
      </c>
      <c r="BM290" s="25" t="s">
        <v>1863</v>
      </c>
    </row>
    <row r="291" spans="2:65" s="13" customFormat="1">
      <c r="B291" s="182"/>
      <c r="D291" s="173" t="s">
        <v>173</v>
      </c>
      <c r="E291" s="183" t="s">
        <v>5</v>
      </c>
      <c r="F291" s="184" t="s">
        <v>187</v>
      </c>
      <c r="H291" s="183" t="s">
        <v>5</v>
      </c>
      <c r="L291" s="182"/>
      <c r="M291" s="185"/>
      <c r="N291" s="186"/>
      <c r="O291" s="186"/>
      <c r="P291" s="186"/>
      <c r="Q291" s="186"/>
      <c r="R291" s="186"/>
      <c r="S291" s="186"/>
      <c r="T291" s="187"/>
      <c r="AT291" s="183" t="s">
        <v>173</v>
      </c>
      <c r="AU291" s="183" t="s">
        <v>82</v>
      </c>
      <c r="AV291" s="13" t="s">
        <v>80</v>
      </c>
      <c r="AW291" s="13" t="s">
        <v>36</v>
      </c>
      <c r="AX291" s="13" t="s">
        <v>73</v>
      </c>
      <c r="AY291" s="183" t="s">
        <v>149</v>
      </c>
    </row>
    <row r="292" spans="2:65" s="13" customFormat="1">
      <c r="B292" s="182"/>
      <c r="D292" s="173" t="s">
        <v>173</v>
      </c>
      <c r="E292" s="183" t="s">
        <v>5</v>
      </c>
      <c r="F292" s="184" t="s">
        <v>461</v>
      </c>
      <c r="H292" s="183" t="s">
        <v>5</v>
      </c>
      <c r="L292" s="182"/>
      <c r="M292" s="185"/>
      <c r="N292" s="186"/>
      <c r="O292" s="186"/>
      <c r="P292" s="186"/>
      <c r="Q292" s="186"/>
      <c r="R292" s="186"/>
      <c r="S292" s="186"/>
      <c r="T292" s="187"/>
      <c r="AT292" s="183" t="s">
        <v>173</v>
      </c>
      <c r="AU292" s="183" t="s">
        <v>82</v>
      </c>
      <c r="AV292" s="13" t="s">
        <v>80</v>
      </c>
      <c r="AW292" s="13" t="s">
        <v>36</v>
      </c>
      <c r="AX292" s="13" t="s">
        <v>73</v>
      </c>
      <c r="AY292" s="183" t="s">
        <v>149</v>
      </c>
    </row>
    <row r="293" spans="2:65" s="12" customFormat="1">
      <c r="B293" s="172"/>
      <c r="D293" s="173" t="s">
        <v>173</v>
      </c>
      <c r="E293" s="174" t="s">
        <v>5</v>
      </c>
      <c r="F293" s="175" t="s">
        <v>1864</v>
      </c>
      <c r="H293" s="176">
        <v>14.685</v>
      </c>
      <c r="L293" s="172"/>
      <c r="M293" s="177"/>
      <c r="N293" s="178"/>
      <c r="O293" s="178"/>
      <c r="P293" s="178"/>
      <c r="Q293" s="178"/>
      <c r="R293" s="178"/>
      <c r="S293" s="178"/>
      <c r="T293" s="179"/>
      <c r="AT293" s="174" t="s">
        <v>173</v>
      </c>
      <c r="AU293" s="174" t="s">
        <v>82</v>
      </c>
      <c r="AV293" s="12" t="s">
        <v>82</v>
      </c>
      <c r="AW293" s="12" t="s">
        <v>36</v>
      </c>
      <c r="AX293" s="12" t="s">
        <v>73</v>
      </c>
      <c r="AY293" s="174" t="s">
        <v>149</v>
      </c>
    </row>
    <row r="294" spans="2:65" s="12" customFormat="1">
      <c r="B294" s="172"/>
      <c r="D294" s="173" t="s">
        <v>173</v>
      </c>
      <c r="E294" s="174" t="s">
        <v>5</v>
      </c>
      <c r="F294" s="175" t="s">
        <v>1865</v>
      </c>
      <c r="H294" s="176">
        <v>1.4850000000000001</v>
      </c>
      <c r="L294" s="172"/>
      <c r="M294" s="177"/>
      <c r="N294" s="178"/>
      <c r="O294" s="178"/>
      <c r="P294" s="178"/>
      <c r="Q294" s="178"/>
      <c r="R294" s="178"/>
      <c r="S294" s="178"/>
      <c r="T294" s="179"/>
      <c r="AT294" s="174" t="s">
        <v>173</v>
      </c>
      <c r="AU294" s="174" t="s">
        <v>82</v>
      </c>
      <c r="AV294" s="12" t="s">
        <v>82</v>
      </c>
      <c r="AW294" s="12" t="s">
        <v>36</v>
      </c>
      <c r="AX294" s="12" t="s">
        <v>73</v>
      </c>
      <c r="AY294" s="174" t="s">
        <v>149</v>
      </c>
    </row>
    <row r="295" spans="2:65" s="14" customFormat="1">
      <c r="B295" s="188"/>
      <c r="D295" s="173" t="s">
        <v>173</v>
      </c>
      <c r="E295" s="189" t="s">
        <v>5</v>
      </c>
      <c r="F295" s="190" t="s">
        <v>194</v>
      </c>
      <c r="H295" s="191">
        <v>16.170000000000002</v>
      </c>
      <c r="L295" s="188"/>
      <c r="M295" s="192"/>
      <c r="N295" s="193"/>
      <c r="O295" s="193"/>
      <c r="P295" s="193"/>
      <c r="Q295" s="193"/>
      <c r="R295" s="193"/>
      <c r="S295" s="193"/>
      <c r="T295" s="194"/>
      <c r="AT295" s="189" t="s">
        <v>173</v>
      </c>
      <c r="AU295" s="189" t="s">
        <v>82</v>
      </c>
      <c r="AV295" s="14" t="s">
        <v>156</v>
      </c>
      <c r="AW295" s="14" t="s">
        <v>36</v>
      </c>
      <c r="AX295" s="14" t="s">
        <v>80</v>
      </c>
      <c r="AY295" s="189" t="s">
        <v>149</v>
      </c>
    </row>
    <row r="296" spans="2:65" s="1" customFormat="1" ht="16.5" customHeight="1">
      <c r="B296" s="160"/>
      <c r="C296" s="161" t="s">
        <v>349</v>
      </c>
      <c r="D296" s="161" t="s">
        <v>151</v>
      </c>
      <c r="E296" s="162" t="s">
        <v>465</v>
      </c>
      <c r="F296" s="163" t="s">
        <v>466</v>
      </c>
      <c r="G296" s="164" t="s">
        <v>219</v>
      </c>
      <c r="H296" s="165">
        <v>98</v>
      </c>
      <c r="I296" s="166"/>
      <c r="J296" s="166">
        <f>ROUND(I296*H296,2)</f>
        <v>0</v>
      </c>
      <c r="K296" s="163" t="s">
        <v>5</v>
      </c>
      <c r="L296" s="39"/>
      <c r="M296" s="167" t="s">
        <v>5</v>
      </c>
      <c r="N296" s="168" t="s">
        <v>44</v>
      </c>
      <c r="O296" s="169">
        <v>0.06</v>
      </c>
      <c r="P296" s="169">
        <f>O296*H296</f>
        <v>5.88</v>
      </c>
      <c r="Q296" s="169">
        <v>7.2999999999999996E-4</v>
      </c>
      <c r="R296" s="169">
        <f>Q296*H296</f>
        <v>7.1539999999999992E-2</v>
      </c>
      <c r="S296" s="169">
        <v>0</v>
      </c>
      <c r="T296" s="170">
        <f>S296*H296</f>
        <v>0</v>
      </c>
      <c r="AR296" s="25" t="s">
        <v>156</v>
      </c>
      <c r="AT296" s="25" t="s">
        <v>151</v>
      </c>
      <c r="AU296" s="25" t="s">
        <v>82</v>
      </c>
      <c r="AY296" s="25" t="s">
        <v>149</v>
      </c>
      <c r="BE296" s="171">
        <f>IF(N296="základní",J296,0)</f>
        <v>0</v>
      </c>
      <c r="BF296" s="171">
        <f>IF(N296="snížená",J296,0)</f>
        <v>0</v>
      </c>
      <c r="BG296" s="171">
        <f>IF(N296="zákl. přenesená",J296,0)</f>
        <v>0</v>
      </c>
      <c r="BH296" s="171">
        <f>IF(N296="sníž. přenesená",J296,0)</f>
        <v>0</v>
      </c>
      <c r="BI296" s="171">
        <f>IF(N296="nulová",J296,0)</f>
        <v>0</v>
      </c>
      <c r="BJ296" s="25" t="s">
        <v>80</v>
      </c>
      <c r="BK296" s="171">
        <f>ROUND(I296*H296,2)</f>
        <v>0</v>
      </c>
      <c r="BL296" s="25" t="s">
        <v>156</v>
      </c>
      <c r="BM296" s="25" t="s">
        <v>1866</v>
      </c>
    </row>
    <row r="297" spans="2:65" s="12" customFormat="1">
      <c r="B297" s="172"/>
      <c r="D297" s="173" t="s">
        <v>173</v>
      </c>
      <c r="E297" s="174" t="s">
        <v>5</v>
      </c>
      <c r="F297" s="175" t="s">
        <v>1867</v>
      </c>
      <c r="H297" s="176">
        <v>89</v>
      </c>
      <c r="L297" s="172"/>
      <c r="M297" s="177"/>
      <c r="N297" s="178"/>
      <c r="O297" s="178"/>
      <c r="P297" s="178"/>
      <c r="Q297" s="178"/>
      <c r="R297" s="178"/>
      <c r="S297" s="178"/>
      <c r="T297" s="179"/>
      <c r="AT297" s="174" t="s">
        <v>173</v>
      </c>
      <c r="AU297" s="174" t="s">
        <v>82</v>
      </c>
      <c r="AV297" s="12" t="s">
        <v>82</v>
      </c>
      <c r="AW297" s="12" t="s">
        <v>36</v>
      </c>
      <c r="AX297" s="12" t="s">
        <v>73</v>
      </c>
      <c r="AY297" s="174" t="s">
        <v>149</v>
      </c>
    </row>
    <row r="298" spans="2:65" s="12" customFormat="1">
      <c r="B298" s="172"/>
      <c r="D298" s="173" t="s">
        <v>173</v>
      </c>
      <c r="E298" s="174" t="s">
        <v>5</v>
      </c>
      <c r="F298" s="175" t="s">
        <v>1868</v>
      </c>
      <c r="H298" s="176">
        <v>9</v>
      </c>
      <c r="L298" s="172"/>
      <c r="M298" s="177"/>
      <c r="N298" s="178"/>
      <c r="O298" s="178"/>
      <c r="P298" s="178"/>
      <c r="Q298" s="178"/>
      <c r="R298" s="178"/>
      <c r="S298" s="178"/>
      <c r="T298" s="179"/>
      <c r="AT298" s="174" t="s">
        <v>173</v>
      </c>
      <c r="AU298" s="174" t="s">
        <v>82</v>
      </c>
      <c r="AV298" s="12" t="s">
        <v>82</v>
      </c>
      <c r="AW298" s="12" t="s">
        <v>36</v>
      </c>
      <c r="AX298" s="12" t="s">
        <v>73</v>
      </c>
      <c r="AY298" s="174" t="s">
        <v>149</v>
      </c>
    </row>
    <row r="299" spans="2:65" s="14" customFormat="1">
      <c r="B299" s="188"/>
      <c r="D299" s="173" t="s">
        <v>173</v>
      </c>
      <c r="E299" s="189" t="s">
        <v>5</v>
      </c>
      <c r="F299" s="190" t="s">
        <v>194</v>
      </c>
      <c r="H299" s="191">
        <v>98</v>
      </c>
      <c r="L299" s="188"/>
      <c r="M299" s="192"/>
      <c r="N299" s="193"/>
      <c r="O299" s="193"/>
      <c r="P299" s="193"/>
      <c r="Q299" s="193"/>
      <c r="R299" s="193"/>
      <c r="S299" s="193"/>
      <c r="T299" s="194"/>
      <c r="AT299" s="189" t="s">
        <v>173</v>
      </c>
      <c r="AU299" s="189" t="s">
        <v>82</v>
      </c>
      <c r="AV299" s="14" t="s">
        <v>156</v>
      </c>
      <c r="AW299" s="14" t="s">
        <v>36</v>
      </c>
      <c r="AX299" s="14" t="s">
        <v>80</v>
      </c>
      <c r="AY299" s="189" t="s">
        <v>149</v>
      </c>
    </row>
    <row r="300" spans="2:65" s="11" customFormat="1" ht="29.85" customHeight="1">
      <c r="B300" s="148"/>
      <c r="D300" s="149" t="s">
        <v>72</v>
      </c>
      <c r="E300" s="158" t="s">
        <v>161</v>
      </c>
      <c r="F300" s="158" t="s">
        <v>470</v>
      </c>
      <c r="J300" s="159">
        <f>BK300</f>
        <v>0</v>
      </c>
      <c r="L300" s="148"/>
      <c r="M300" s="152"/>
      <c r="N300" s="153"/>
      <c r="O300" s="153"/>
      <c r="P300" s="154">
        <f>P301</f>
        <v>7.5650000000000004</v>
      </c>
      <c r="Q300" s="153"/>
      <c r="R300" s="154">
        <f>R301</f>
        <v>0</v>
      </c>
      <c r="S300" s="153"/>
      <c r="T300" s="155">
        <f>T301</f>
        <v>0</v>
      </c>
      <c r="AR300" s="149" t="s">
        <v>80</v>
      </c>
      <c r="AT300" s="156" t="s">
        <v>72</v>
      </c>
      <c r="AU300" s="156" t="s">
        <v>80</v>
      </c>
      <c r="AY300" s="149" t="s">
        <v>149</v>
      </c>
      <c r="BK300" s="157">
        <f>BK301</f>
        <v>0</v>
      </c>
    </row>
    <row r="301" spans="2:65" s="1" customFormat="1" ht="16.5" customHeight="1">
      <c r="B301" s="160"/>
      <c r="C301" s="161" t="s">
        <v>355</v>
      </c>
      <c r="D301" s="161" t="s">
        <v>151</v>
      </c>
      <c r="E301" s="162" t="s">
        <v>472</v>
      </c>
      <c r="F301" s="163" t="s">
        <v>473</v>
      </c>
      <c r="G301" s="164" t="s">
        <v>219</v>
      </c>
      <c r="H301" s="165">
        <v>89</v>
      </c>
      <c r="I301" s="166"/>
      <c r="J301" s="166">
        <f>ROUND(I301*H301,2)</f>
        <v>0</v>
      </c>
      <c r="K301" s="163" t="s">
        <v>155</v>
      </c>
      <c r="L301" s="39"/>
      <c r="M301" s="167" t="s">
        <v>5</v>
      </c>
      <c r="N301" s="168" t="s">
        <v>44</v>
      </c>
      <c r="O301" s="169">
        <v>8.5000000000000006E-2</v>
      </c>
      <c r="P301" s="169">
        <f>O301*H301</f>
        <v>7.5650000000000004</v>
      </c>
      <c r="Q301" s="169">
        <v>0</v>
      </c>
      <c r="R301" s="169">
        <f>Q301*H301</f>
        <v>0</v>
      </c>
      <c r="S301" s="169">
        <v>0</v>
      </c>
      <c r="T301" s="170">
        <f>S301*H301</f>
        <v>0</v>
      </c>
      <c r="AR301" s="25" t="s">
        <v>156</v>
      </c>
      <c r="AT301" s="25" t="s">
        <v>151</v>
      </c>
      <c r="AU301" s="25" t="s">
        <v>82</v>
      </c>
      <c r="AY301" s="25" t="s">
        <v>149</v>
      </c>
      <c r="BE301" s="171">
        <f>IF(N301="základní",J301,0)</f>
        <v>0</v>
      </c>
      <c r="BF301" s="171">
        <f>IF(N301="snížená",J301,0)</f>
        <v>0</v>
      </c>
      <c r="BG301" s="171">
        <f>IF(N301="zákl. přenesená",J301,0)</f>
        <v>0</v>
      </c>
      <c r="BH301" s="171">
        <f>IF(N301="sníž. přenesená",J301,0)</f>
        <v>0</v>
      </c>
      <c r="BI301" s="171">
        <f>IF(N301="nulová",J301,0)</f>
        <v>0</v>
      </c>
      <c r="BJ301" s="25" t="s">
        <v>80</v>
      </c>
      <c r="BK301" s="171">
        <f>ROUND(I301*H301,2)</f>
        <v>0</v>
      </c>
      <c r="BL301" s="25" t="s">
        <v>156</v>
      </c>
      <c r="BM301" s="25" t="s">
        <v>1869</v>
      </c>
    </row>
    <row r="302" spans="2:65" s="11" customFormat="1" ht="29.85" customHeight="1">
      <c r="B302" s="148"/>
      <c r="D302" s="149" t="s">
        <v>72</v>
      </c>
      <c r="E302" s="158" t="s">
        <v>156</v>
      </c>
      <c r="F302" s="158" t="s">
        <v>475</v>
      </c>
      <c r="J302" s="159">
        <f>BK302</f>
        <v>0</v>
      </c>
      <c r="L302" s="148"/>
      <c r="M302" s="152"/>
      <c r="N302" s="153"/>
      <c r="O302" s="153"/>
      <c r="P302" s="154">
        <f>SUM(P303:P320)</f>
        <v>16.592874999999999</v>
      </c>
      <c r="Q302" s="153"/>
      <c r="R302" s="154">
        <f>SUM(R303:R320)</f>
        <v>0.33360000000000001</v>
      </c>
      <c r="S302" s="153"/>
      <c r="T302" s="155">
        <f>SUM(T303:T320)</f>
        <v>0</v>
      </c>
      <c r="AR302" s="149" t="s">
        <v>80</v>
      </c>
      <c r="AT302" s="156" t="s">
        <v>72</v>
      </c>
      <c r="AU302" s="156" t="s">
        <v>80</v>
      </c>
      <c r="AY302" s="149" t="s">
        <v>149</v>
      </c>
      <c r="BK302" s="157">
        <f>SUM(BK303:BK320)</f>
        <v>0</v>
      </c>
    </row>
    <row r="303" spans="2:65" s="1" customFormat="1" ht="25.5" customHeight="1">
      <c r="B303" s="160"/>
      <c r="C303" s="161" t="s">
        <v>359</v>
      </c>
      <c r="D303" s="161" t="s">
        <v>151</v>
      </c>
      <c r="E303" s="162" t="s">
        <v>477</v>
      </c>
      <c r="F303" s="163" t="s">
        <v>478</v>
      </c>
      <c r="G303" s="164" t="s">
        <v>268</v>
      </c>
      <c r="H303" s="165">
        <v>10.44</v>
      </c>
      <c r="I303" s="166"/>
      <c r="J303" s="166">
        <f>ROUND(I303*H303,2)</f>
        <v>0</v>
      </c>
      <c r="K303" s="163" t="s">
        <v>155</v>
      </c>
      <c r="L303" s="39"/>
      <c r="M303" s="167" t="s">
        <v>5</v>
      </c>
      <c r="N303" s="168" t="s">
        <v>44</v>
      </c>
      <c r="O303" s="169">
        <v>1.3169999999999999</v>
      </c>
      <c r="P303" s="169">
        <f>O303*H303</f>
        <v>13.749479999999998</v>
      </c>
      <c r="Q303" s="169">
        <v>0</v>
      </c>
      <c r="R303" s="169">
        <f>Q303*H303</f>
        <v>0</v>
      </c>
      <c r="S303" s="169">
        <v>0</v>
      </c>
      <c r="T303" s="170">
        <f>S303*H303</f>
        <v>0</v>
      </c>
      <c r="AR303" s="25" t="s">
        <v>156</v>
      </c>
      <c r="AT303" s="25" t="s">
        <v>151</v>
      </c>
      <c r="AU303" s="25" t="s">
        <v>82</v>
      </c>
      <c r="AY303" s="25" t="s">
        <v>149</v>
      </c>
      <c r="BE303" s="171">
        <f>IF(N303="základní",J303,0)</f>
        <v>0</v>
      </c>
      <c r="BF303" s="171">
        <f>IF(N303="snížená",J303,0)</f>
        <v>0</v>
      </c>
      <c r="BG303" s="171">
        <f>IF(N303="zákl. přenesená",J303,0)</f>
        <v>0</v>
      </c>
      <c r="BH303" s="171">
        <f>IF(N303="sníž. přenesená",J303,0)</f>
        <v>0</v>
      </c>
      <c r="BI303" s="171">
        <f>IF(N303="nulová",J303,0)</f>
        <v>0</v>
      </c>
      <c r="BJ303" s="25" t="s">
        <v>80</v>
      </c>
      <c r="BK303" s="171">
        <f>ROUND(I303*H303,2)</f>
        <v>0</v>
      </c>
      <c r="BL303" s="25" t="s">
        <v>156</v>
      </c>
      <c r="BM303" s="25" t="s">
        <v>1870</v>
      </c>
    </row>
    <row r="304" spans="2:65" s="13" customFormat="1">
      <c r="B304" s="182"/>
      <c r="D304" s="173" t="s">
        <v>173</v>
      </c>
      <c r="E304" s="183" t="s">
        <v>5</v>
      </c>
      <c r="F304" s="184" t="s">
        <v>187</v>
      </c>
      <c r="H304" s="183" t="s">
        <v>5</v>
      </c>
      <c r="L304" s="182"/>
      <c r="M304" s="185"/>
      <c r="N304" s="186"/>
      <c r="O304" s="186"/>
      <c r="P304" s="186"/>
      <c r="Q304" s="186"/>
      <c r="R304" s="186"/>
      <c r="S304" s="186"/>
      <c r="T304" s="187"/>
      <c r="AT304" s="183" t="s">
        <v>173</v>
      </c>
      <c r="AU304" s="183" t="s">
        <v>82</v>
      </c>
      <c r="AV304" s="13" t="s">
        <v>80</v>
      </c>
      <c r="AW304" s="13" t="s">
        <v>36</v>
      </c>
      <c r="AX304" s="13" t="s">
        <v>73</v>
      </c>
      <c r="AY304" s="183" t="s">
        <v>149</v>
      </c>
    </row>
    <row r="305" spans="2:65" s="13" customFormat="1">
      <c r="B305" s="182"/>
      <c r="D305" s="173" t="s">
        <v>173</v>
      </c>
      <c r="E305" s="183" t="s">
        <v>5</v>
      </c>
      <c r="F305" s="184" t="s">
        <v>281</v>
      </c>
      <c r="H305" s="183" t="s">
        <v>5</v>
      </c>
      <c r="L305" s="182"/>
      <c r="M305" s="185"/>
      <c r="N305" s="186"/>
      <c r="O305" s="186"/>
      <c r="P305" s="186"/>
      <c r="Q305" s="186"/>
      <c r="R305" s="186"/>
      <c r="S305" s="186"/>
      <c r="T305" s="187"/>
      <c r="AT305" s="183" t="s">
        <v>173</v>
      </c>
      <c r="AU305" s="183" t="s">
        <v>82</v>
      </c>
      <c r="AV305" s="13" t="s">
        <v>80</v>
      </c>
      <c r="AW305" s="13" t="s">
        <v>36</v>
      </c>
      <c r="AX305" s="13" t="s">
        <v>73</v>
      </c>
      <c r="AY305" s="183" t="s">
        <v>149</v>
      </c>
    </row>
    <row r="306" spans="2:65" s="12" customFormat="1">
      <c r="B306" s="172"/>
      <c r="D306" s="173" t="s">
        <v>173</v>
      </c>
      <c r="E306" s="174" t="s">
        <v>5</v>
      </c>
      <c r="F306" s="175" t="s">
        <v>1871</v>
      </c>
      <c r="H306" s="176">
        <v>9.4499999999999993</v>
      </c>
      <c r="L306" s="172"/>
      <c r="M306" s="177"/>
      <c r="N306" s="178"/>
      <c r="O306" s="178"/>
      <c r="P306" s="178"/>
      <c r="Q306" s="178"/>
      <c r="R306" s="178"/>
      <c r="S306" s="178"/>
      <c r="T306" s="179"/>
      <c r="AT306" s="174" t="s">
        <v>173</v>
      </c>
      <c r="AU306" s="174" t="s">
        <v>82</v>
      </c>
      <c r="AV306" s="12" t="s">
        <v>82</v>
      </c>
      <c r="AW306" s="12" t="s">
        <v>36</v>
      </c>
      <c r="AX306" s="12" t="s">
        <v>73</v>
      </c>
      <c r="AY306" s="174" t="s">
        <v>149</v>
      </c>
    </row>
    <row r="307" spans="2:65" s="12" customFormat="1">
      <c r="B307" s="172"/>
      <c r="D307" s="173" t="s">
        <v>173</v>
      </c>
      <c r="E307" s="174" t="s">
        <v>5</v>
      </c>
      <c r="F307" s="175" t="s">
        <v>1872</v>
      </c>
      <c r="H307" s="176">
        <v>0.99</v>
      </c>
      <c r="L307" s="172"/>
      <c r="M307" s="177"/>
      <c r="N307" s="178"/>
      <c r="O307" s="178"/>
      <c r="P307" s="178"/>
      <c r="Q307" s="178"/>
      <c r="R307" s="178"/>
      <c r="S307" s="178"/>
      <c r="T307" s="179"/>
      <c r="AT307" s="174" t="s">
        <v>173</v>
      </c>
      <c r="AU307" s="174" t="s">
        <v>82</v>
      </c>
      <c r="AV307" s="12" t="s">
        <v>82</v>
      </c>
      <c r="AW307" s="12" t="s">
        <v>36</v>
      </c>
      <c r="AX307" s="12" t="s">
        <v>73</v>
      </c>
      <c r="AY307" s="174" t="s">
        <v>149</v>
      </c>
    </row>
    <row r="308" spans="2:65" s="14" customFormat="1">
      <c r="B308" s="188"/>
      <c r="D308" s="173" t="s">
        <v>173</v>
      </c>
      <c r="E308" s="189" t="s">
        <v>5</v>
      </c>
      <c r="F308" s="190" t="s">
        <v>194</v>
      </c>
      <c r="H308" s="191">
        <v>10.44</v>
      </c>
      <c r="L308" s="188"/>
      <c r="M308" s="192"/>
      <c r="N308" s="193"/>
      <c r="O308" s="193"/>
      <c r="P308" s="193"/>
      <c r="Q308" s="193"/>
      <c r="R308" s="193"/>
      <c r="S308" s="193"/>
      <c r="T308" s="194"/>
      <c r="AT308" s="189" t="s">
        <v>173</v>
      </c>
      <c r="AU308" s="189" t="s">
        <v>82</v>
      </c>
      <c r="AV308" s="14" t="s">
        <v>156</v>
      </c>
      <c r="AW308" s="14" t="s">
        <v>36</v>
      </c>
      <c r="AX308" s="14" t="s">
        <v>80</v>
      </c>
      <c r="AY308" s="189" t="s">
        <v>149</v>
      </c>
    </row>
    <row r="309" spans="2:65" s="1" customFormat="1" ht="25.5" customHeight="1">
      <c r="B309" s="160"/>
      <c r="C309" s="161" t="s">
        <v>364</v>
      </c>
      <c r="D309" s="161" t="s">
        <v>151</v>
      </c>
      <c r="E309" s="162" t="s">
        <v>488</v>
      </c>
      <c r="F309" s="163" t="s">
        <v>489</v>
      </c>
      <c r="G309" s="164" t="s">
        <v>154</v>
      </c>
      <c r="H309" s="165">
        <v>5</v>
      </c>
      <c r="I309" s="166"/>
      <c r="J309" s="166">
        <f>ROUND(I309*H309,2)</f>
        <v>0</v>
      </c>
      <c r="K309" s="163" t="s">
        <v>155</v>
      </c>
      <c r="L309" s="39"/>
      <c r="M309" s="167" t="s">
        <v>5</v>
      </c>
      <c r="N309" s="168" t="s">
        <v>44</v>
      </c>
      <c r="O309" s="169">
        <v>0.28000000000000003</v>
      </c>
      <c r="P309" s="169">
        <f>O309*H309</f>
        <v>1.4000000000000001</v>
      </c>
      <c r="Q309" s="169">
        <v>6.6E-3</v>
      </c>
      <c r="R309" s="169">
        <f>Q309*H309</f>
        <v>3.3000000000000002E-2</v>
      </c>
      <c r="S309" s="169">
        <v>0</v>
      </c>
      <c r="T309" s="170">
        <f>S309*H309</f>
        <v>0</v>
      </c>
      <c r="AR309" s="25" t="s">
        <v>156</v>
      </c>
      <c r="AT309" s="25" t="s">
        <v>151</v>
      </c>
      <c r="AU309" s="25" t="s">
        <v>82</v>
      </c>
      <c r="AY309" s="25" t="s">
        <v>149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25" t="s">
        <v>80</v>
      </c>
      <c r="BK309" s="171">
        <f>ROUND(I309*H309,2)</f>
        <v>0</v>
      </c>
      <c r="BL309" s="25" t="s">
        <v>156</v>
      </c>
      <c r="BM309" s="25" t="s">
        <v>1873</v>
      </c>
    </row>
    <row r="310" spans="2:65" s="13" customFormat="1">
      <c r="B310" s="182"/>
      <c r="D310" s="173" t="s">
        <v>173</v>
      </c>
      <c r="E310" s="183" t="s">
        <v>5</v>
      </c>
      <c r="F310" s="184" t="s">
        <v>491</v>
      </c>
      <c r="H310" s="183" t="s">
        <v>5</v>
      </c>
      <c r="L310" s="182"/>
      <c r="M310" s="185"/>
      <c r="N310" s="186"/>
      <c r="O310" s="186"/>
      <c r="P310" s="186"/>
      <c r="Q310" s="186"/>
      <c r="R310" s="186"/>
      <c r="S310" s="186"/>
      <c r="T310" s="187"/>
      <c r="AT310" s="183" t="s">
        <v>173</v>
      </c>
      <c r="AU310" s="183" t="s">
        <v>82</v>
      </c>
      <c r="AV310" s="13" t="s">
        <v>80</v>
      </c>
      <c r="AW310" s="13" t="s">
        <v>36</v>
      </c>
      <c r="AX310" s="13" t="s">
        <v>73</v>
      </c>
      <c r="AY310" s="183" t="s">
        <v>149</v>
      </c>
    </row>
    <row r="311" spans="2:65" s="12" customFormat="1">
      <c r="B311" s="172"/>
      <c r="D311" s="173" t="s">
        <v>173</v>
      </c>
      <c r="E311" s="174" t="s">
        <v>5</v>
      </c>
      <c r="F311" s="175" t="s">
        <v>1874</v>
      </c>
      <c r="H311" s="176">
        <v>5</v>
      </c>
      <c r="L311" s="172"/>
      <c r="M311" s="177"/>
      <c r="N311" s="178"/>
      <c r="O311" s="178"/>
      <c r="P311" s="178"/>
      <c r="Q311" s="178"/>
      <c r="R311" s="178"/>
      <c r="S311" s="178"/>
      <c r="T311" s="179"/>
      <c r="AT311" s="174" t="s">
        <v>173</v>
      </c>
      <c r="AU311" s="174" t="s">
        <v>82</v>
      </c>
      <c r="AV311" s="12" t="s">
        <v>82</v>
      </c>
      <c r="AW311" s="12" t="s">
        <v>36</v>
      </c>
      <c r="AX311" s="12" t="s">
        <v>80</v>
      </c>
      <c r="AY311" s="174" t="s">
        <v>149</v>
      </c>
    </row>
    <row r="312" spans="2:65" s="1" customFormat="1" ht="16.5" customHeight="1">
      <c r="B312" s="160"/>
      <c r="C312" s="202" t="s">
        <v>372</v>
      </c>
      <c r="D312" s="202" t="s">
        <v>415</v>
      </c>
      <c r="E312" s="203" t="s">
        <v>494</v>
      </c>
      <c r="F312" s="204" t="s">
        <v>495</v>
      </c>
      <c r="G312" s="205" t="s">
        <v>154</v>
      </c>
      <c r="H312" s="206">
        <v>1</v>
      </c>
      <c r="I312" s="207"/>
      <c r="J312" s="207">
        <f>ROUND(I312*H312,2)</f>
        <v>0</v>
      </c>
      <c r="K312" s="204" t="s">
        <v>5</v>
      </c>
      <c r="L312" s="208"/>
      <c r="M312" s="209" t="s">
        <v>5</v>
      </c>
      <c r="N312" s="210" t="s">
        <v>44</v>
      </c>
      <c r="O312" s="169">
        <v>0</v>
      </c>
      <c r="P312" s="169">
        <f>O312*H312</f>
        <v>0</v>
      </c>
      <c r="Q312" s="169">
        <v>3.9E-2</v>
      </c>
      <c r="R312" s="169">
        <f>Q312*H312</f>
        <v>3.9E-2</v>
      </c>
      <c r="S312" s="169">
        <v>0</v>
      </c>
      <c r="T312" s="170">
        <f>S312*H312</f>
        <v>0</v>
      </c>
      <c r="AR312" s="25" t="s">
        <v>195</v>
      </c>
      <c r="AT312" s="25" t="s">
        <v>415</v>
      </c>
      <c r="AU312" s="25" t="s">
        <v>82</v>
      </c>
      <c r="AY312" s="25" t="s">
        <v>149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25" t="s">
        <v>80</v>
      </c>
      <c r="BK312" s="171">
        <f>ROUND(I312*H312,2)</f>
        <v>0</v>
      </c>
      <c r="BL312" s="25" t="s">
        <v>156</v>
      </c>
      <c r="BM312" s="25" t="s">
        <v>1875</v>
      </c>
    </row>
    <row r="313" spans="2:65" s="1" customFormat="1" ht="16.5" customHeight="1">
      <c r="B313" s="160"/>
      <c r="C313" s="202" t="s">
        <v>379</v>
      </c>
      <c r="D313" s="202" t="s">
        <v>415</v>
      </c>
      <c r="E313" s="203" t="s">
        <v>498</v>
      </c>
      <c r="F313" s="204" t="s">
        <v>499</v>
      </c>
      <c r="G313" s="205" t="s">
        <v>154</v>
      </c>
      <c r="H313" s="206">
        <v>2</v>
      </c>
      <c r="I313" s="207"/>
      <c r="J313" s="207">
        <f>ROUND(I313*H313,2)</f>
        <v>0</v>
      </c>
      <c r="K313" s="204" t="s">
        <v>155</v>
      </c>
      <c r="L313" s="208"/>
      <c r="M313" s="209" t="s">
        <v>5</v>
      </c>
      <c r="N313" s="210" t="s">
        <v>44</v>
      </c>
      <c r="O313" s="169">
        <v>0</v>
      </c>
      <c r="P313" s="169">
        <f>O313*H313</f>
        <v>0</v>
      </c>
      <c r="Q313" s="169">
        <v>5.0999999999999997E-2</v>
      </c>
      <c r="R313" s="169">
        <f>Q313*H313</f>
        <v>0.10199999999999999</v>
      </c>
      <c r="S313" s="169">
        <v>0</v>
      </c>
      <c r="T313" s="170">
        <f>S313*H313</f>
        <v>0</v>
      </c>
      <c r="AR313" s="25" t="s">
        <v>195</v>
      </c>
      <c r="AT313" s="25" t="s">
        <v>415</v>
      </c>
      <c r="AU313" s="25" t="s">
        <v>82</v>
      </c>
      <c r="AY313" s="25" t="s">
        <v>149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25" t="s">
        <v>80</v>
      </c>
      <c r="BK313" s="171">
        <f>ROUND(I313*H313,2)</f>
        <v>0</v>
      </c>
      <c r="BL313" s="25" t="s">
        <v>156</v>
      </c>
      <c r="BM313" s="25" t="s">
        <v>1876</v>
      </c>
    </row>
    <row r="314" spans="2:65" s="1" customFormat="1" ht="16.5" customHeight="1">
      <c r="B314" s="160"/>
      <c r="C314" s="202" t="s">
        <v>385</v>
      </c>
      <c r="D314" s="202" t="s">
        <v>415</v>
      </c>
      <c r="E314" s="203" t="s">
        <v>502</v>
      </c>
      <c r="F314" s="204" t="s">
        <v>503</v>
      </c>
      <c r="G314" s="205" t="s">
        <v>154</v>
      </c>
      <c r="H314" s="206">
        <v>2</v>
      </c>
      <c r="I314" s="207"/>
      <c r="J314" s="207">
        <f>ROUND(I314*H314,2)</f>
        <v>0</v>
      </c>
      <c r="K314" s="204" t="s">
        <v>5</v>
      </c>
      <c r="L314" s="208"/>
      <c r="M314" s="209" t="s">
        <v>5</v>
      </c>
      <c r="N314" s="210" t="s">
        <v>44</v>
      </c>
      <c r="O314" s="169">
        <v>0</v>
      </c>
      <c r="P314" s="169">
        <f>O314*H314</f>
        <v>0</v>
      </c>
      <c r="Q314" s="169">
        <v>6.4000000000000001E-2</v>
      </c>
      <c r="R314" s="169">
        <f>Q314*H314</f>
        <v>0.128</v>
      </c>
      <c r="S314" s="169">
        <v>0</v>
      </c>
      <c r="T314" s="170">
        <f>S314*H314</f>
        <v>0</v>
      </c>
      <c r="AR314" s="25" t="s">
        <v>195</v>
      </c>
      <c r="AT314" s="25" t="s">
        <v>415</v>
      </c>
      <c r="AU314" s="25" t="s">
        <v>82</v>
      </c>
      <c r="AY314" s="25" t="s">
        <v>149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25" t="s">
        <v>80</v>
      </c>
      <c r="BK314" s="171">
        <f>ROUND(I314*H314,2)</f>
        <v>0</v>
      </c>
      <c r="BL314" s="25" t="s">
        <v>156</v>
      </c>
      <c r="BM314" s="25" t="s">
        <v>1877</v>
      </c>
    </row>
    <row r="315" spans="2:65" s="1" customFormat="1" ht="25.5" customHeight="1">
      <c r="B315" s="160"/>
      <c r="C315" s="161" t="s">
        <v>391</v>
      </c>
      <c r="D315" s="161" t="s">
        <v>151</v>
      </c>
      <c r="E315" s="162" t="s">
        <v>506</v>
      </c>
      <c r="F315" s="163" t="s">
        <v>507</v>
      </c>
      <c r="G315" s="164" t="s">
        <v>154</v>
      </c>
      <c r="H315" s="165">
        <v>1</v>
      </c>
      <c r="I315" s="166"/>
      <c r="J315" s="166">
        <f>ROUND(I315*H315,2)</f>
        <v>0</v>
      </c>
      <c r="K315" s="163" t="s">
        <v>155</v>
      </c>
      <c r="L315" s="39"/>
      <c r="M315" s="167" t="s">
        <v>5</v>
      </c>
      <c r="N315" s="168" t="s">
        <v>44</v>
      </c>
      <c r="O315" s="169">
        <v>0.56000000000000005</v>
      </c>
      <c r="P315" s="169">
        <f>O315*H315</f>
        <v>0.56000000000000005</v>
      </c>
      <c r="Q315" s="169">
        <v>6.6E-3</v>
      </c>
      <c r="R315" s="169">
        <f>Q315*H315</f>
        <v>6.6E-3</v>
      </c>
      <c r="S315" s="169">
        <v>0</v>
      </c>
      <c r="T315" s="170">
        <f>S315*H315</f>
        <v>0</v>
      </c>
      <c r="AR315" s="25" t="s">
        <v>156</v>
      </c>
      <c r="AT315" s="25" t="s">
        <v>151</v>
      </c>
      <c r="AU315" s="25" t="s">
        <v>82</v>
      </c>
      <c r="AY315" s="25" t="s">
        <v>149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25" t="s">
        <v>80</v>
      </c>
      <c r="BK315" s="171">
        <f>ROUND(I315*H315,2)</f>
        <v>0</v>
      </c>
      <c r="BL315" s="25" t="s">
        <v>156</v>
      </c>
      <c r="BM315" s="25" t="s">
        <v>1878</v>
      </c>
    </row>
    <row r="316" spans="2:65" s="13" customFormat="1">
      <c r="B316" s="182"/>
      <c r="D316" s="173" t="s">
        <v>173</v>
      </c>
      <c r="E316" s="183" t="s">
        <v>5</v>
      </c>
      <c r="F316" s="184" t="s">
        <v>491</v>
      </c>
      <c r="H316" s="183" t="s">
        <v>5</v>
      </c>
      <c r="L316" s="182"/>
      <c r="M316" s="185"/>
      <c r="N316" s="186"/>
      <c r="O316" s="186"/>
      <c r="P316" s="186"/>
      <c r="Q316" s="186"/>
      <c r="R316" s="186"/>
      <c r="S316" s="186"/>
      <c r="T316" s="187"/>
      <c r="AT316" s="183" t="s">
        <v>173</v>
      </c>
      <c r="AU316" s="183" t="s">
        <v>82</v>
      </c>
      <c r="AV316" s="13" t="s">
        <v>80</v>
      </c>
      <c r="AW316" s="13" t="s">
        <v>36</v>
      </c>
      <c r="AX316" s="13" t="s">
        <v>73</v>
      </c>
      <c r="AY316" s="183" t="s">
        <v>149</v>
      </c>
    </row>
    <row r="317" spans="2:65" s="12" customFormat="1">
      <c r="B317" s="172"/>
      <c r="D317" s="173" t="s">
        <v>173</v>
      </c>
      <c r="E317" s="174" t="s">
        <v>5</v>
      </c>
      <c r="F317" s="175" t="s">
        <v>80</v>
      </c>
      <c r="H317" s="176">
        <v>1</v>
      </c>
      <c r="L317" s="172"/>
      <c r="M317" s="177"/>
      <c r="N317" s="178"/>
      <c r="O317" s="178"/>
      <c r="P317" s="178"/>
      <c r="Q317" s="178"/>
      <c r="R317" s="178"/>
      <c r="S317" s="178"/>
      <c r="T317" s="179"/>
      <c r="AT317" s="174" t="s">
        <v>173</v>
      </c>
      <c r="AU317" s="174" t="s">
        <v>82</v>
      </c>
      <c r="AV317" s="12" t="s">
        <v>82</v>
      </c>
      <c r="AW317" s="12" t="s">
        <v>36</v>
      </c>
      <c r="AX317" s="12" t="s">
        <v>80</v>
      </c>
      <c r="AY317" s="174" t="s">
        <v>149</v>
      </c>
    </row>
    <row r="318" spans="2:65" s="1" customFormat="1" ht="16.5" customHeight="1">
      <c r="B318" s="160"/>
      <c r="C318" s="202" t="s">
        <v>397</v>
      </c>
      <c r="D318" s="202" t="s">
        <v>415</v>
      </c>
      <c r="E318" s="203" t="s">
        <v>510</v>
      </c>
      <c r="F318" s="204" t="s">
        <v>511</v>
      </c>
      <c r="G318" s="205" t="s">
        <v>512</v>
      </c>
      <c r="H318" s="206">
        <v>1</v>
      </c>
      <c r="I318" s="207"/>
      <c r="J318" s="207">
        <f>ROUND(I318*H318,2)</f>
        <v>0</v>
      </c>
      <c r="K318" s="204" t="s">
        <v>5</v>
      </c>
      <c r="L318" s="208"/>
      <c r="M318" s="209" t="s">
        <v>5</v>
      </c>
      <c r="N318" s="210" t="s">
        <v>44</v>
      </c>
      <c r="O318" s="169">
        <v>0</v>
      </c>
      <c r="P318" s="169">
        <f>O318*H318</f>
        <v>0</v>
      </c>
      <c r="Q318" s="169">
        <v>2.5000000000000001E-2</v>
      </c>
      <c r="R318" s="169">
        <f>Q318*H318</f>
        <v>2.5000000000000001E-2</v>
      </c>
      <c r="S318" s="169">
        <v>0</v>
      </c>
      <c r="T318" s="170">
        <f>S318*H318</f>
        <v>0</v>
      </c>
      <c r="AR318" s="25" t="s">
        <v>195</v>
      </c>
      <c r="AT318" s="25" t="s">
        <v>415</v>
      </c>
      <c r="AU318" s="25" t="s">
        <v>82</v>
      </c>
      <c r="AY318" s="25" t="s">
        <v>149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25" t="s">
        <v>80</v>
      </c>
      <c r="BK318" s="171">
        <f>ROUND(I318*H318,2)</f>
        <v>0</v>
      </c>
      <c r="BL318" s="25" t="s">
        <v>156</v>
      </c>
      <c r="BM318" s="25" t="s">
        <v>1879</v>
      </c>
    </row>
    <row r="319" spans="2:65" s="1" customFormat="1" ht="25.5" customHeight="1">
      <c r="B319" s="160"/>
      <c r="C319" s="161" t="s">
        <v>407</v>
      </c>
      <c r="D319" s="161" t="s">
        <v>151</v>
      </c>
      <c r="E319" s="162" t="s">
        <v>515</v>
      </c>
      <c r="F319" s="163" t="s">
        <v>516</v>
      </c>
      <c r="G319" s="164" t="s">
        <v>268</v>
      </c>
      <c r="H319" s="165">
        <v>0.60299999999999998</v>
      </c>
      <c r="I319" s="166"/>
      <c r="J319" s="166">
        <f>ROUND(I319*H319,2)</f>
        <v>0</v>
      </c>
      <c r="K319" s="163" t="s">
        <v>155</v>
      </c>
      <c r="L319" s="39"/>
      <c r="M319" s="167" t="s">
        <v>5</v>
      </c>
      <c r="N319" s="168" t="s">
        <v>44</v>
      </c>
      <c r="O319" s="169">
        <v>1.4650000000000001</v>
      </c>
      <c r="P319" s="169">
        <f>O319*H319</f>
        <v>0.88339500000000004</v>
      </c>
      <c r="Q319" s="169">
        <v>0</v>
      </c>
      <c r="R319" s="169">
        <f>Q319*H319</f>
        <v>0</v>
      </c>
      <c r="S319" s="169">
        <v>0</v>
      </c>
      <c r="T319" s="170">
        <f>S319*H319</f>
        <v>0</v>
      </c>
      <c r="AR319" s="25" t="s">
        <v>156</v>
      </c>
      <c r="AT319" s="25" t="s">
        <v>151</v>
      </c>
      <c r="AU319" s="25" t="s">
        <v>82</v>
      </c>
      <c r="AY319" s="25" t="s">
        <v>149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25" t="s">
        <v>80</v>
      </c>
      <c r="BK319" s="171">
        <f>ROUND(I319*H319,2)</f>
        <v>0</v>
      </c>
      <c r="BL319" s="25" t="s">
        <v>156</v>
      </c>
      <c r="BM319" s="25" t="s">
        <v>1880</v>
      </c>
    </row>
    <row r="320" spans="2:65" s="12" customFormat="1">
      <c r="B320" s="172"/>
      <c r="D320" s="173" t="s">
        <v>173</v>
      </c>
      <c r="E320" s="174" t="s">
        <v>5</v>
      </c>
      <c r="F320" s="175" t="s">
        <v>1881</v>
      </c>
      <c r="H320" s="176">
        <v>0.60299999999999998</v>
      </c>
      <c r="L320" s="172"/>
      <c r="M320" s="177"/>
      <c r="N320" s="178"/>
      <c r="O320" s="178"/>
      <c r="P320" s="178"/>
      <c r="Q320" s="178"/>
      <c r="R320" s="178"/>
      <c r="S320" s="178"/>
      <c r="T320" s="179"/>
      <c r="AT320" s="174" t="s">
        <v>173</v>
      </c>
      <c r="AU320" s="174" t="s">
        <v>82</v>
      </c>
      <c r="AV320" s="12" t="s">
        <v>82</v>
      </c>
      <c r="AW320" s="12" t="s">
        <v>36</v>
      </c>
      <c r="AX320" s="12" t="s">
        <v>80</v>
      </c>
      <c r="AY320" s="174" t="s">
        <v>149</v>
      </c>
    </row>
    <row r="321" spans="2:65" s="11" customFormat="1" ht="29.85" customHeight="1">
      <c r="B321" s="148"/>
      <c r="D321" s="149" t="s">
        <v>72</v>
      </c>
      <c r="E321" s="158" t="s">
        <v>168</v>
      </c>
      <c r="F321" s="158" t="s">
        <v>519</v>
      </c>
      <c r="J321" s="159">
        <f>BK321</f>
        <v>0</v>
      </c>
      <c r="L321" s="148"/>
      <c r="M321" s="152"/>
      <c r="N321" s="153"/>
      <c r="O321" s="153"/>
      <c r="P321" s="154">
        <f>SUM(P322:P385)</f>
        <v>59.130800000000001</v>
      </c>
      <c r="Q321" s="153"/>
      <c r="R321" s="154">
        <f>SUM(R322:R385)</f>
        <v>0</v>
      </c>
      <c r="S321" s="153"/>
      <c r="T321" s="155">
        <f>SUM(T322:T385)</f>
        <v>0</v>
      </c>
      <c r="AR321" s="149" t="s">
        <v>80</v>
      </c>
      <c r="AT321" s="156" t="s">
        <v>72</v>
      </c>
      <c r="AU321" s="156" t="s">
        <v>80</v>
      </c>
      <c r="AY321" s="149" t="s">
        <v>149</v>
      </c>
      <c r="BK321" s="157">
        <f>SUM(BK322:BK385)</f>
        <v>0</v>
      </c>
    </row>
    <row r="322" spans="2:65" s="1" customFormat="1" ht="25.5" customHeight="1">
      <c r="B322" s="160"/>
      <c r="C322" s="161" t="s">
        <v>414</v>
      </c>
      <c r="D322" s="161" t="s">
        <v>151</v>
      </c>
      <c r="E322" s="162" t="s">
        <v>931</v>
      </c>
      <c r="F322" s="163" t="s">
        <v>932</v>
      </c>
      <c r="G322" s="164" t="s">
        <v>171</v>
      </c>
      <c r="H322" s="165">
        <v>107.8</v>
      </c>
      <c r="I322" s="166"/>
      <c r="J322" s="166">
        <f>ROUND(I322*H322,2)</f>
        <v>0</v>
      </c>
      <c r="K322" s="163" t="s">
        <v>5</v>
      </c>
      <c r="L322" s="39"/>
      <c r="M322" s="167" t="s">
        <v>5</v>
      </c>
      <c r="N322" s="168" t="s">
        <v>44</v>
      </c>
      <c r="O322" s="169">
        <v>2.5999999999999999E-2</v>
      </c>
      <c r="P322" s="169">
        <f>O322*H322</f>
        <v>2.8028</v>
      </c>
      <c r="Q322" s="169">
        <v>0</v>
      </c>
      <c r="R322" s="169">
        <f>Q322*H322</f>
        <v>0</v>
      </c>
      <c r="S322" s="169">
        <v>0</v>
      </c>
      <c r="T322" s="170">
        <f>S322*H322</f>
        <v>0</v>
      </c>
      <c r="AR322" s="25" t="s">
        <v>156</v>
      </c>
      <c r="AT322" s="25" t="s">
        <v>151</v>
      </c>
      <c r="AU322" s="25" t="s">
        <v>82</v>
      </c>
      <c r="AY322" s="25" t="s">
        <v>149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25" t="s">
        <v>80</v>
      </c>
      <c r="BK322" s="171">
        <f>ROUND(I322*H322,2)</f>
        <v>0</v>
      </c>
      <c r="BL322" s="25" t="s">
        <v>156</v>
      </c>
      <c r="BM322" s="25" t="s">
        <v>1882</v>
      </c>
    </row>
    <row r="323" spans="2:65" s="13" customFormat="1">
      <c r="B323" s="182"/>
      <c r="D323" s="173" t="s">
        <v>173</v>
      </c>
      <c r="E323" s="183" t="s">
        <v>5</v>
      </c>
      <c r="F323" s="184" t="s">
        <v>187</v>
      </c>
      <c r="H323" s="183" t="s">
        <v>5</v>
      </c>
      <c r="L323" s="182"/>
      <c r="M323" s="185"/>
      <c r="N323" s="186"/>
      <c r="O323" s="186"/>
      <c r="P323" s="186"/>
      <c r="Q323" s="186"/>
      <c r="R323" s="186"/>
      <c r="S323" s="186"/>
      <c r="T323" s="187"/>
      <c r="AT323" s="183" t="s">
        <v>173</v>
      </c>
      <c r="AU323" s="183" t="s">
        <v>82</v>
      </c>
      <c r="AV323" s="13" t="s">
        <v>80</v>
      </c>
      <c r="AW323" s="13" t="s">
        <v>36</v>
      </c>
      <c r="AX323" s="13" t="s">
        <v>73</v>
      </c>
      <c r="AY323" s="183" t="s">
        <v>149</v>
      </c>
    </row>
    <row r="324" spans="2:65" s="13" customFormat="1">
      <c r="B324" s="182"/>
      <c r="D324" s="173" t="s">
        <v>173</v>
      </c>
      <c r="E324" s="183" t="s">
        <v>5</v>
      </c>
      <c r="F324" s="184" t="s">
        <v>188</v>
      </c>
      <c r="H324" s="183" t="s">
        <v>5</v>
      </c>
      <c r="L324" s="182"/>
      <c r="M324" s="185"/>
      <c r="N324" s="186"/>
      <c r="O324" s="186"/>
      <c r="P324" s="186"/>
      <c r="Q324" s="186"/>
      <c r="R324" s="186"/>
      <c r="S324" s="186"/>
      <c r="T324" s="187"/>
      <c r="AT324" s="183" t="s">
        <v>173</v>
      </c>
      <c r="AU324" s="183" t="s">
        <v>82</v>
      </c>
      <c r="AV324" s="13" t="s">
        <v>80</v>
      </c>
      <c r="AW324" s="13" t="s">
        <v>36</v>
      </c>
      <c r="AX324" s="13" t="s">
        <v>73</v>
      </c>
      <c r="AY324" s="183" t="s">
        <v>149</v>
      </c>
    </row>
    <row r="325" spans="2:65" s="13" customFormat="1">
      <c r="B325" s="182"/>
      <c r="D325" s="173" t="s">
        <v>173</v>
      </c>
      <c r="E325" s="183" t="s">
        <v>5</v>
      </c>
      <c r="F325" s="184" t="s">
        <v>541</v>
      </c>
      <c r="H325" s="183" t="s">
        <v>5</v>
      </c>
      <c r="L325" s="182"/>
      <c r="M325" s="185"/>
      <c r="N325" s="186"/>
      <c r="O325" s="186"/>
      <c r="P325" s="186"/>
      <c r="Q325" s="186"/>
      <c r="R325" s="186"/>
      <c r="S325" s="186"/>
      <c r="T325" s="187"/>
      <c r="AT325" s="183" t="s">
        <v>173</v>
      </c>
      <c r="AU325" s="183" t="s">
        <v>82</v>
      </c>
      <c r="AV325" s="13" t="s">
        <v>80</v>
      </c>
      <c r="AW325" s="13" t="s">
        <v>36</v>
      </c>
      <c r="AX325" s="13" t="s">
        <v>73</v>
      </c>
      <c r="AY325" s="183" t="s">
        <v>149</v>
      </c>
    </row>
    <row r="326" spans="2:65" s="13" customFormat="1">
      <c r="B326" s="182"/>
      <c r="D326" s="173" t="s">
        <v>173</v>
      </c>
      <c r="E326" s="183" t="s">
        <v>5</v>
      </c>
      <c r="F326" s="184" t="s">
        <v>542</v>
      </c>
      <c r="H326" s="183" t="s">
        <v>5</v>
      </c>
      <c r="L326" s="182"/>
      <c r="M326" s="185"/>
      <c r="N326" s="186"/>
      <c r="O326" s="186"/>
      <c r="P326" s="186"/>
      <c r="Q326" s="186"/>
      <c r="R326" s="186"/>
      <c r="S326" s="186"/>
      <c r="T326" s="187"/>
      <c r="AT326" s="183" t="s">
        <v>173</v>
      </c>
      <c r="AU326" s="183" t="s">
        <v>82</v>
      </c>
      <c r="AV326" s="13" t="s">
        <v>80</v>
      </c>
      <c r="AW326" s="13" t="s">
        <v>36</v>
      </c>
      <c r="AX326" s="13" t="s">
        <v>73</v>
      </c>
      <c r="AY326" s="183" t="s">
        <v>149</v>
      </c>
    </row>
    <row r="327" spans="2:65" s="13" customFormat="1">
      <c r="B327" s="182"/>
      <c r="D327" s="173" t="s">
        <v>173</v>
      </c>
      <c r="E327" s="183" t="s">
        <v>5</v>
      </c>
      <c r="F327" s="184" t="s">
        <v>543</v>
      </c>
      <c r="H327" s="183" t="s">
        <v>5</v>
      </c>
      <c r="L327" s="182"/>
      <c r="M327" s="185"/>
      <c r="N327" s="186"/>
      <c r="O327" s="186"/>
      <c r="P327" s="186"/>
      <c r="Q327" s="186"/>
      <c r="R327" s="186"/>
      <c r="S327" s="186"/>
      <c r="T327" s="187"/>
      <c r="AT327" s="183" t="s">
        <v>173</v>
      </c>
      <c r="AU327" s="183" t="s">
        <v>82</v>
      </c>
      <c r="AV327" s="13" t="s">
        <v>80</v>
      </c>
      <c r="AW327" s="13" t="s">
        <v>36</v>
      </c>
      <c r="AX327" s="13" t="s">
        <v>73</v>
      </c>
      <c r="AY327" s="183" t="s">
        <v>149</v>
      </c>
    </row>
    <row r="328" spans="2:65" s="12" customFormat="1">
      <c r="B328" s="172"/>
      <c r="D328" s="173" t="s">
        <v>173</v>
      </c>
      <c r="E328" s="174" t="s">
        <v>5</v>
      </c>
      <c r="F328" s="175" t="s">
        <v>1780</v>
      </c>
      <c r="H328" s="176">
        <v>97.9</v>
      </c>
      <c r="L328" s="172"/>
      <c r="M328" s="177"/>
      <c r="N328" s="178"/>
      <c r="O328" s="178"/>
      <c r="P328" s="178"/>
      <c r="Q328" s="178"/>
      <c r="R328" s="178"/>
      <c r="S328" s="178"/>
      <c r="T328" s="179"/>
      <c r="AT328" s="174" t="s">
        <v>173</v>
      </c>
      <c r="AU328" s="174" t="s">
        <v>82</v>
      </c>
      <c r="AV328" s="12" t="s">
        <v>82</v>
      </c>
      <c r="AW328" s="12" t="s">
        <v>36</v>
      </c>
      <c r="AX328" s="12" t="s">
        <v>73</v>
      </c>
      <c r="AY328" s="174" t="s">
        <v>149</v>
      </c>
    </row>
    <row r="329" spans="2:65" s="12" customFormat="1">
      <c r="B329" s="172"/>
      <c r="D329" s="173" t="s">
        <v>173</v>
      </c>
      <c r="E329" s="174" t="s">
        <v>5</v>
      </c>
      <c r="F329" s="175" t="s">
        <v>793</v>
      </c>
      <c r="H329" s="176">
        <v>9.9</v>
      </c>
      <c r="L329" s="172"/>
      <c r="M329" s="177"/>
      <c r="N329" s="178"/>
      <c r="O329" s="178"/>
      <c r="P329" s="178"/>
      <c r="Q329" s="178"/>
      <c r="R329" s="178"/>
      <c r="S329" s="178"/>
      <c r="T329" s="179"/>
      <c r="AT329" s="174" t="s">
        <v>173</v>
      </c>
      <c r="AU329" s="174" t="s">
        <v>82</v>
      </c>
      <c r="AV329" s="12" t="s">
        <v>82</v>
      </c>
      <c r="AW329" s="12" t="s">
        <v>36</v>
      </c>
      <c r="AX329" s="12" t="s">
        <v>73</v>
      </c>
      <c r="AY329" s="174" t="s">
        <v>149</v>
      </c>
    </row>
    <row r="330" spans="2:65" s="14" customFormat="1">
      <c r="B330" s="188"/>
      <c r="D330" s="173" t="s">
        <v>173</v>
      </c>
      <c r="E330" s="189" t="s">
        <v>5</v>
      </c>
      <c r="F330" s="190" t="s">
        <v>194</v>
      </c>
      <c r="H330" s="191">
        <v>107.8</v>
      </c>
      <c r="L330" s="188"/>
      <c r="M330" s="192"/>
      <c r="N330" s="193"/>
      <c r="O330" s="193"/>
      <c r="P330" s="193"/>
      <c r="Q330" s="193"/>
      <c r="R330" s="193"/>
      <c r="S330" s="193"/>
      <c r="T330" s="194"/>
      <c r="AT330" s="189" t="s">
        <v>173</v>
      </c>
      <c r="AU330" s="189" t="s">
        <v>82</v>
      </c>
      <c r="AV330" s="14" t="s">
        <v>156</v>
      </c>
      <c r="AW330" s="14" t="s">
        <v>36</v>
      </c>
      <c r="AX330" s="14" t="s">
        <v>80</v>
      </c>
      <c r="AY330" s="189" t="s">
        <v>149</v>
      </c>
    </row>
    <row r="331" spans="2:65" s="1" customFormat="1" ht="25.5" customHeight="1">
      <c r="B331" s="160"/>
      <c r="C331" s="161" t="s">
        <v>422</v>
      </c>
      <c r="D331" s="161" t="s">
        <v>151</v>
      </c>
      <c r="E331" s="162" t="s">
        <v>534</v>
      </c>
      <c r="F331" s="163" t="s">
        <v>535</v>
      </c>
      <c r="G331" s="164" t="s">
        <v>171</v>
      </c>
      <c r="H331" s="165">
        <v>107.8</v>
      </c>
      <c r="I331" s="166"/>
      <c r="J331" s="166">
        <f>ROUND(I331*H331,2)</f>
        <v>0</v>
      </c>
      <c r="K331" s="163" t="s">
        <v>155</v>
      </c>
      <c r="L331" s="39"/>
      <c r="M331" s="167" t="s">
        <v>5</v>
      </c>
      <c r="N331" s="168" t="s">
        <v>44</v>
      </c>
      <c r="O331" s="169">
        <v>2.9000000000000001E-2</v>
      </c>
      <c r="P331" s="169">
        <f>O331*H331</f>
        <v>3.1261999999999999</v>
      </c>
      <c r="Q331" s="169">
        <v>0</v>
      </c>
      <c r="R331" s="169">
        <f>Q331*H331</f>
        <v>0</v>
      </c>
      <c r="S331" s="169">
        <v>0</v>
      </c>
      <c r="T331" s="170">
        <f>S331*H331</f>
        <v>0</v>
      </c>
      <c r="AR331" s="25" t="s">
        <v>156</v>
      </c>
      <c r="AT331" s="25" t="s">
        <v>151</v>
      </c>
      <c r="AU331" s="25" t="s">
        <v>82</v>
      </c>
      <c r="AY331" s="25" t="s">
        <v>149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25" t="s">
        <v>80</v>
      </c>
      <c r="BK331" s="171">
        <f>ROUND(I331*H331,2)</f>
        <v>0</v>
      </c>
      <c r="BL331" s="25" t="s">
        <v>156</v>
      </c>
      <c r="BM331" s="25" t="s">
        <v>1883</v>
      </c>
    </row>
    <row r="332" spans="2:65" s="13" customFormat="1">
      <c r="B332" s="182"/>
      <c r="D332" s="173" t="s">
        <v>173</v>
      </c>
      <c r="E332" s="183" t="s">
        <v>5</v>
      </c>
      <c r="F332" s="184" t="s">
        <v>187</v>
      </c>
      <c r="H332" s="183" t="s">
        <v>5</v>
      </c>
      <c r="L332" s="182"/>
      <c r="M332" s="185"/>
      <c r="N332" s="186"/>
      <c r="O332" s="186"/>
      <c r="P332" s="186"/>
      <c r="Q332" s="186"/>
      <c r="R332" s="186"/>
      <c r="S332" s="186"/>
      <c r="T332" s="187"/>
      <c r="AT332" s="183" t="s">
        <v>173</v>
      </c>
      <c r="AU332" s="183" t="s">
        <v>82</v>
      </c>
      <c r="AV332" s="13" t="s">
        <v>80</v>
      </c>
      <c r="AW332" s="13" t="s">
        <v>36</v>
      </c>
      <c r="AX332" s="13" t="s">
        <v>73</v>
      </c>
      <c r="AY332" s="183" t="s">
        <v>149</v>
      </c>
    </row>
    <row r="333" spans="2:65" s="13" customFormat="1">
      <c r="B333" s="182"/>
      <c r="D333" s="173" t="s">
        <v>173</v>
      </c>
      <c r="E333" s="183" t="s">
        <v>5</v>
      </c>
      <c r="F333" s="184" t="s">
        <v>188</v>
      </c>
      <c r="H333" s="183" t="s">
        <v>5</v>
      </c>
      <c r="L333" s="182"/>
      <c r="M333" s="185"/>
      <c r="N333" s="186"/>
      <c r="O333" s="186"/>
      <c r="P333" s="186"/>
      <c r="Q333" s="186"/>
      <c r="R333" s="186"/>
      <c r="S333" s="186"/>
      <c r="T333" s="187"/>
      <c r="AT333" s="183" t="s">
        <v>173</v>
      </c>
      <c r="AU333" s="183" t="s">
        <v>82</v>
      </c>
      <c r="AV333" s="13" t="s">
        <v>80</v>
      </c>
      <c r="AW333" s="13" t="s">
        <v>36</v>
      </c>
      <c r="AX333" s="13" t="s">
        <v>73</v>
      </c>
      <c r="AY333" s="183" t="s">
        <v>149</v>
      </c>
    </row>
    <row r="334" spans="2:65" s="13" customFormat="1">
      <c r="B334" s="182"/>
      <c r="D334" s="173" t="s">
        <v>173</v>
      </c>
      <c r="E334" s="183" t="s">
        <v>5</v>
      </c>
      <c r="F334" s="184" t="s">
        <v>200</v>
      </c>
      <c r="H334" s="183" t="s">
        <v>5</v>
      </c>
      <c r="L334" s="182"/>
      <c r="M334" s="185"/>
      <c r="N334" s="186"/>
      <c r="O334" s="186"/>
      <c r="P334" s="186"/>
      <c r="Q334" s="186"/>
      <c r="R334" s="186"/>
      <c r="S334" s="186"/>
      <c r="T334" s="187"/>
      <c r="AT334" s="183" t="s">
        <v>173</v>
      </c>
      <c r="AU334" s="183" t="s">
        <v>82</v>
      </c>
      <c r="AV334" s="13" t="s">
        <v>80</v>
      </c>
      <c r="AW334" s="13" t="s">
        <v>36</v>
      </c>
      <c r="AX334" s="13" t="s">
        <v>73</v>
      </c>
      <c r="AY334" s="183" t="s">
        <v>149</v>
      </c>
    </row>
    <row r="335" spans="2:65" s="12" customFormat="1">
      <c r="B335" s="172"/>
      <c r="D335" s="173" t="s">
        <v>173</v>
      </c>
      <c r="E335" s="174" t="s">
        <v>5</v>
      </c>
      <c r="F335" s="175" t="s">
        <v>1782</v>
      </c>
      <c r="H335" s="176">
        <v>97.9</v>
      </c>
      <c r="L335" s="172"/>
      <c r="M335" s="177"/>
      <c r="N335" s="178"/>
      <c r="O335" s="178"/>
      <c r="P335" s="178"/>
      <c r="Q335" s="178"/>
      <c r="R335" s="178"/>
      <c r="S335" s="178"/>
      <c r="T335" s="179"/>
      <c r="AT335" s="174" t="s">
        <v>173</v>
      </c>
      <c r="AU335" s="174" t="s">
        <v>82</v>
      </c>
      <c r="AV335" s="12" t="s">
        <v>82</v>
      </c>
      <c r="AW335" s="12" t="s">
        <v>36</v>
      </c>
      <c r="AX335" s="12" t="s">
        <v>73</v>
      </c>
      <c r="AY335" s="174" t="s">
        <v>149</v>
      </c>
    </row>
    <row r="336" spans="2:65" s="13" customFormat="1">
      <c r="B336" s="182"/>
      <c r="D336" s="173" t="s">
        <v>173</v>
      </c>
      <c r="E336" s="183" t="s">
        <v>5</v>
      </c>
      <c r="F336" s="184" t="s">
        <v>192</v>
      </c>
      <c r="H336" s="183" t="s">
        <v>5</v>
      </c>
      <c r="L336" s="182"/>
      <c r="M336" s="185"/>
      <c r="N336" s="186"/>
      <c r="O336" s="186"/>
      <c r="P336" s="186"/>
      <c r="Q336" s="186"/>
      <c r="R336" s="186"/>
      <c r="S336" s="186"/>
      <c r="T336" s="187"/>
      <c r="AT336" s="183" t="s">
        <v>173</v>
      </c>
      <c r="AU336" s="183" t="s">
        <v>82</v>
      </c>
      <c r="AV336" s="13" t="s">
        <v>80</v>
      </c>
      <c r="AW336" s="13" t="s">
        <v>36</v>
      </c>
      <c r="AX336" s="13" t="s">
        <v>73</v>
      </c>
      <c r="AY336" s="183" t="s">
        <v>149</v>
      </c>
    </row>
    <row r="337" spans="2:65" s="12" customFormat="1">
      <c r="B337" s="172"/>
      <c r="D337" s="173" t="s">
        <v>173</v>
      </c>
      <c r="E337" s="174" t="s">
        <v>5</v>
      </c>
      <c r="F337" s="175" t="s">
        <v>801</v>
      </c>
      <c r="H337" s="176">
        <v>9.9</v>
      </c>
      <c r="L337" s="172"/>
      <c r="M337" s="177"/>
      <c r="N337" s="178"/>
      <c r="O337" s="178"/>
      <c r="P337" s="178"/>
      <c r="Q337" s="178"/>
      <c r="R337" s="178"/>
      <c r="S337" s="178"/>
      <c r="T337" s="179"/>
      <c r="AT337" s="174" t="s">
        <v>173</v>
      </c>
      <c r="AU337" s="174" t="s">
        <v>82</v>
      </c>
      <c r="AV337" s="12" t="s">
        <v>82</v>
      </c>
      <c r="AW337" s="12" t="s">
        <v>36</v>
      </c>
      <c r="AX337" s="12" t="s">
        <v>73</v>
      </c>
      <c r="AY337" s="174" t="s">
        <v>149</v>
      </c>
    </row>
    <row r="338" spans="2:65" s="14" customFormat="1">
      <c r="B338" s="188"/>
      <c r="D338" s="173" t="s">
        <v>173</v>
      </c>
      <c r="E338" s="189" t="s">
        <v>5</v>
      </c>
      <c r="F338" s="190" t="s">
        <v>194</v>
      </c>
      <c r="H338" s="191">
        <v>107.8</v>
      </c>
      <c r="L338" s="188"/>
      <c r="M338" s="192"/>
      <c r="N338" s="193"/>
      <c r="O338" s="193"/>
      <c r="P338" s="193"/>
      <c r="Q338" s="193"/>
      <c r="R338" s="193"/>
      <c r="S338" s="193"/>
      <c r="T338" s="194"/>
      <c r="AT338" s="189" t="s">
        <v>173</v>
      </c>
      <c r="AU338" s="189" t="s">
        <v>82</v>
      </c>
      <c r="AV338" s="14" t="s">
        <v>156</v>
      </c>
      <c r="AW338" s="14" t="s">
        <v>36</v>
      </c>
      <c r="AX338" s="14" t="s">
        <v>80</v>
      </c>
      <c r="AY338" s="189" t="s">
        <v>149</v>
      </c>
    </row>
    <row r="339" spans="2:65" s="1" customFormat="1" ht="38.25" customHeight="1">
      <c r="B339" s="160"/>
      <c r="C339" s="161" t="s">
        <v>428</v>
      </c>
      <c r="D339" s="161" t="s">
        <v>151</v>
      </c>
      <c r="E339" s="162" t="s">
        <v>938</v>
      </c>
      <c r="F339" s="163" t="s">
        <v>939</v>
      </c>
      <c r="G339" s="164" t="s">
        <v>171</v>
      </c>
      <c r="H339" s="165">
        <v>107.8</v>
      </c>
      <c r="I339" s="166"/>
      <c r="J339" s="166">
        <f>ROUND(I339*H339,2)</f>
        <v>0</v>
      </c>
      <c r="K339" s="163" t="s">
        <v>155</v>
      </c>
      <c r="L339" s="39"/>
      <c r="M339" s="167" t="s">
        <v>5</v>
      </c>
      <c r="N339" s="168" t="s">
        <v>44</v>
      </c>
      <c r="O339" s="169">
        <v>5.6000000000000001E-2</v>
      </c>
      <c r="P339" s="169">
        <f>O339*H339</f>
        <v>6.0368000000000004</v>
      </c>
      <c r="Q339" s="169">
        <v>0</v>
      </c>
      <c r="R339" s="169">
        <f>Q339*H339</f>
        <v>0</v>
      </c>
      <c r="S339" s="169">
        <v>0</v>
      </c>
      <c r="T339" s="170">
        <f>S339*H339</f>
        <v>0</v>
      </c>
      <c r="AR339" s="25" t="s">
        <v>156</v>
      </c>
      <c r="AT339" s="25" t="s">
        <v>151</v>
      </c>
      <c r="AU339" s="25" t="s">
        <v>82</v>
      </c>
      <c r="AY339" s="25" t="s">
        <v>149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25" t="s">
        <v>80</v>
      </c>
      <c r="BK339" s="171">
        <f>ROUND(I339*H339,2)</f>
        <v>0</v>
      </c>
      <c r="BL339" s="25" t="s">
        <v>156</v>
      </c>
      <c r="BM339" s="25" t="s">
        <v>1884</v>
      </c>
    </row>
    <row r="340" spans="2:65" s="13" customFormat="1">
      <c r="B340" s="182"/>
      <c r="D340" s="173" t="s">
        <v>173</v>
      </c>
      <c r="E340" s="183" t="s">
        <v>5</v>
      </c>
      <c r="F340" s="184" t="s">
        <v>187</v>
      </c>
      <c r="H340" s="183" t="s">
        <v>5</v>
      </c>
      <c r="L340" s="182"/>
      <c r="M340" s="185"/>
      <c r="N340" s="186"/>
      <c r="O340" s="186"/>
      <c r="P340" s="186"/>
      <c r="Q340" s="186"/>
      <c r="R340" s="186"/>
      <c r="S340" s="186"/>
      <c r="T340" s="187"/>
      <c r="AT340" s="183" t="s">
        <v>173</v>
      </c>
      <c r="AU340" s="183" t="s">
        <v>82</v>
      </c>
      <c r="AV340" s="13" t="s">
        <v>80</v>
      </c>
      <c r="AW340" s="13" t="s">
        <v>36</v>
      </c>
      <c r="AX340" s="13" t="s">
        <v>73</v>
      </c>
      <c r="AY340" s="183" t="s">
        <v>149</v>
      </c>
    </row>
    <row r="341" spans="2:65" s="13" customFormat="1">
      <c r="B341" s="182"/>
      <c r="D341" s="173" t="s">
        <v>173</v>
      </c>
      <c r="E341" s="183" t="s">
        <v>5</v>
      </c>
      <c r="F341" s="184" t="s">
        <v>188</v>
      </c>
      <c r="H341" s="183" t="s">
        <v>5</v>
      </c>
      <c r="L341" s="182"/>
      <c r="M341" s="185"/>
      <c r="N341" s="186"/>
      <c r="O341" s="186"/>
      <c r="P341" s="186"/>
      <c r="Q341" s="186"/>
      <c r="R341" s="186"/>
      <c r="S341" s="186"/>
      <c r="T341" s="187"/>
      <c r="AT341" s="183" t="s">
        <v>173</v>
      </c>
      <c r="AU341" s="183" t="s">
        <v>82</v>
      </c>
      <c r="AV341" s="13" t="s">
        <v>80</v>
      </c>
      <c r="AW341" s="13" t="s">
        <v>36</v>
      </c>
      <c r="AX341" s="13" t="s">
        <v>73</v>
      </c>
      <c r="AY341" s="183" t="s">
        <v>149</v>
      </c>
    </row>
    <row r="342" spans="2:65" s="13" customFormat="1">
      <c r="B342" s="182"/>
      <c r="D342" s="173" t="s">
        <v>173</v>
      </c>
      <c r="E342" s="183" t="s">
        <v>5</v>
      </c>
      <c r="F342" s="184" t="s">
        <v>941</v>
      </c>
      <c r="H342" s="183" t="s">
        <v>5</v>
      </c>
      <c r="L342" s="182"/>
      <c r="M342" s="185"/>
      <c r="N342" s="186"/>
      <c r="O342" s="186"/>
      <c r="P342" s="186"/>
      <c r="Q342" s="186"/>
      <c r="R342" s="186"/>
      <c r="S342" s="186"/>
      <c r="T342" s="187"/>
      <c r="AT342" s="183" t="s">
        <v>173</v>
      </c>
      <c r="AU342" s="183" t="s">
        <v>82</v>
      </c>
      <c r="AV342" s="13" t="s">
        <v>80</v>
      </c>
      <c r="AW342" s="13" t="s">
        <v>36</v>
      </c>
      <c r="AX342" s="13" t="s">
        <v>73</v>
      </c>
      <c r="AY342" s="183" t="s">
        <v>149</v>
      </c>
    </row>
    <row r="343" spans="2:65" s="12" customFormat="1">
      <c r="B343" s="172"/>
      <c r="D343" s="173" t="s">
        <v>173</v>
      </c>
      <c r="E343" s="174" t="s">
        <v>5</v>
      </c>
      <c r="F343" s="175" t="s">
        <v>1885</v>
      </c>
      <c r="H343" s="176">
        <v>97.9</v>
      </c>
      <c r="L343" s="172"/>
      <c r="M343" s="177"/>
      <c r="N343" s="178"/>
      <c r="O343" s="178"/>
      <c r="P343" s="178"/>
      <c r="Q343" s="178"/>
      <c r="R343" s="178"/>
      <c r="S343" s="178"/>
      <c r="T343" s="179"/>
      <c r="AT343" s="174" t="s">
        <v>173</v>
      </c>
      <c r="AU343" s="174" t="s">
        <v>82</v>
      </c>
      <c r="AV343" s="12" t="s">
        <v>82</v>
      </c>
      <c r="AW343" s="12" t="s">
        <v>36</v>
      </c>
      <c r="AX343" s="12" t="s">
        <v>73</v>
      </c>
      <c r="AY343" s="174" t="s">
        <v>149</v>
      </c>
    </row>
    <row r="344" spans="2:65" s="12" customFormat="1">
      <c r="B344" s="172"/>
      <c r="D344" s="173" t="s">
        <v>173</v>
      </c>
      <c r="E344" s="174" t="s">
        <v>5</v>
      </c>
      <c r="F344" s="175" t="s">
        <v>943</v>
      </c>
      <c r="H344" s="176">
        <v>9.9</v>
      </c>
      <c r="L344" s="172"/>
      <c r="M344" s="177"/>
      <c r="N344" s="178"/>
      <c r="O344" s="178"/>
      <c r="P344" s="178"/>
      <c r="Q344" s="178"/>
      <c r="R344" s="178"/>
      <c r="S344" s="178"/>
      <c r="T344" s="179"/>
      <c r="AT344" s="174" t="s">
        <v>173</v>
      </c>
      <c r="AU344" s="174" t="s">
        <v>82</v>
      </c>
      <c r="AV344" s="12" t="s">
        <v>82</v>
      </c>
      <c r="AW344" s="12" t="s">
        <v>36</v>
      </c>
      <c r="AX344" s="12" t="s">
        <v>73</v>
      </c>
      <c r="AY344" s="174" t="s">
        <v>149</v>
      </c>
    </row>
    <row r="345" spans="2:65" s="14" customFormat="1">
      <c r="B345" s="188"/>
      <c r="D345" s="173" t="s">
        <v>173</v>
      </c>
      <c r="E345" s="189" t="s">
        <v>5</v>
      </c>
      <c r="F345" s="190" t="s">
        <v>194</v>
      </c>
      <c r="H345" s="191">
        <v>107.8</v>
      </c>
      <c r="L345" s="188"/>
      <c r="M345" s="192"/>
      <c r="N345" s="193"/>
      <c r="O345" s="193"/>
      <c r="P345" s="193"/>
      <c r="Q345" s="193"/>
      <c r="R345" s="193"/>
      <c r="S345" s="193"/>
      <c r="T345" s="194"/>
      <c r="AT345" s="189" t="s">
        <v>173</v>
      </c>
      <c r="AU345" s="189" t="s">
        <v>82</v>
      </c>
      <c r="AV345" s="14" t="s">
        <v>156</v>
      </c>
      <c r="AW345" s="14" t="s">
        <v>36</v>
      </c>
      <c r="AX345" s="14" t="s">
        <v>80</v>
      </c>
      <c r="AY345" s="189" t="s">
        <v>149</v>
      </c>
    </row>
    <row r="346" spans="2:65" s="1" customFormat="1" ht="38.25" customHeight="1">
      <c r="B346" s="160"/>
      <c r="C346" s="161" t="s">
        <v>434</v>
      </c>
      <c r="D346" s="161" t="s">
        <v>151</v>
      </c>
      <c r="E346" s="162" t="s">
        <v>545</v>
      </c>
      <c r="F346" s="163" t="s">
        <v>546</v>
      </c>
      <c r="G346" s="164" t="s">
        <v>171</v>
      </c>
      <c r="H346" s="165">
        <v>205.8</v>
      </c>
      <c r="I346" s="166"/>
      <c r="J346" s="166">
        <f>ROUND(I346*H346,2)</f>
        <v>0</v>
      </c>
      <c r="K346" s="163" t="s">
        <v>155</v>
      </c>
      <c r="L346" s="39"/>
      <c r="M346" s="167" t="s">
        <v>5</v>
      </c>
      <c r="N346" s="168" t="s">
        <v>44</v>
      </c>
      <c r="O346" s="169">
        <v>6.4000000000000001E-2</v>
      </c>
      <c r="P346" s="169">
        <f>O346*H346</f>
        <v>13.171200000000001</v>
      </c>
      <c r="Q346" s="169">
        <v>0</v>
      </c>
      <c r="R346" s="169">
        <f>Q346*H346</f>
        <v>0</v>
      </c>
      <c r="S346" s="169">
        <v>0</v>
      </c>
      <c r="T346" s="170">
        <f>S346*H346</f>
        <v>0</v>
      </c>
      <c r="AR346" s="25" t="s">
        <v>156</v>
      </c>
      <c r="AT346" s="25" t="s">
        <v>151</v>
      </c>
      <c r="AU346" s="25" t="s">
        <v>82</v>
      </c>
      <c r="AY346" s="25" t="s">
        <v>149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25" t="s">
        <v>80</v>
      </c>
      <c r="BK346" s="171">
        <f>ROUND(I346*H346,2)</f>
        <v>0</v>
      </c>
      <c r="BL346" s="25" t="s">
        <v>156</v>
      </c>
      <c r="BM346" s="25" t="s">
        <v>1886</v>
      </c>
    </row>
    <row r="347" spans="2:65" s="13" customFormat="1">
      <c r="B347" s="182"/>
      <c r="D347" s="173" t="s">
        <v>173</v>
      </c>
      <c r="E347" s="183" t="s">
        <v>5</v>
      </c>
      <c r="F347" s="184" t="s">
        <v>187</v>
      </c>
      <c r="H347" s="183" t="s">
        <v>5</v>
      </c>
      <c r="L347" s="182"/>
      <c r="M347" s="185"/>
      <c r="N347" s="186"/>
      <c r="O347" s="186"/>
      <c r="P347" s="186"/>
      <c r="Q347" s="186"/>
      <c r="R347" s="186"/>
      <c r="S347" s="186"/>
      <c r="T347" s="187"/>
      <c r="AT347" s="183" t="s">
        <v>173</v>
      </c>
      <c r="AU347" s="183" t="s">
        <v>82</v>
      </c>
      <c r="AV347" s="13" t="s">
        <v>80</v>
      </c>
      <c r="AW347" s="13" t="s">
        <v>36</v>
      </c>
      <c r="AX347" s="13" t="s">
        <v>73</v>
      </c>
      <c r="AY347" s="183" t="s">
        <v>149</v>
      </c>
    </row>
    <row r="348" spans="2:65" s="13" customFormat="1">
      <c r="B348" s="182"/>
      <c r="D348" s="173" t="s">
        <v>173</v>
      </c>
      <c r="E348" s="183" t="s">
        <v>5</v>
      </c>
      <c r="F348" s="184" t="s">
        <v>188</v>
      </c>
      <c r="H348" s="183" t="s">
        <v>5</v>
      </c>
      <c r="L348" s="182"/>
      <c r="M348" s="185"/>
      <c r="N348" s="186"/>
      <c r="O348" s="186"/>
      <c r="P348" s="186"/>
      <c r="Q348" s="186"/>
      <c r="R348" s="186"/>
      <c r="S348" s="186"/>
      <c r="T348" s="187"/>
      <c r="AT348" s="183" t="s">
        <v>173</v>
      </c>
      <c r="AU348" s="183" t="s">
        <v>82</v>
      </c>
      <c r="AV348" s="13" t="s">
        <v>80</v>
      </c>
      <c r="AW348" s="13" t="s">
        <v>36</v>
      </c>
      <c r="AX348" s="13" t="s">
        <v>73</v>
      </c>
      <c r="AY348" s="183" t="s">
        <v>149</v>
      </c>
    </row>
    <row r="349" spans="2:65" s="13" customFormat="1">
      <c r="B349" s="182"/>
      <c r="D349" s="173" t="s">
        <v>173</v>
      </c>
      <c r="E349" s="183" t="s">
        <v>5</v>
      </c>
      <c r="F349" s="184" t="s">
        <v>200</v>
      </c>
      <c r="H349" s="183" t="s">
        <v>5</v>
      </c>
      <c r="L349" s="182"/>
      <c r="M349" s="185"/>
      <c r="N349" s="186"/>
      <c r="O349" s="186"/>
      <c r="P349" s="186"/>
      <c r="Q349" s="186"/>
      <c r="R349" s="186"/>
      <c r="S349" s="186"/>
      <c r="T349" s="187"/>
      <c r="AT349" s="183" t="s">
        <v>173</v>
      </c>
      <c r="AU349" s="183" t="s">
        <v>82</v>
      </c>
      <c r="AV349" s="13" t="s">
        <v>80</v>
      </c>
      <c r="AW349" s="13" t="s">
        <v>36</v>
      </c>
      <c r="AX349" s="13" t="s">
        <v>73</v>
      </c>
      <c r="AY349" s="183" t="s">
        <v>149</v>
      </c>
    </row>
    <row r="350" spans="2:65" s="12" customFormat="1">
      <c r="B350" s="172"/>
      <c r="D350" s="173" t="s">
        <v>173</v>
      </c>
      <c r="E350" s="174" t="s">
        <v>5</v>
      </c>
      <c r="F350" s="175" t="s">
        <v>1784</v>
      </c>
      <c r="H350" s="176">
        <v>186.9</v>
      </c>
      <c r="L350" s="172"/>
      <c r="M350" s="177"/>
      <c r="N350" s="178"/>
      <c r="O350" s="178"/>
      <c r="P350" s="178"/>
      <c r="Q350" s="178"/>
      <c r="R350" s="178"/>
      <c r="S350" s="178"/>
      <c r="T350" s="179"/>
      <c r="AT350" s="174" t="s">
        <v>173</v>
      </c>
      <c r="AU350" s="174" t="s">
        <v>82</v>
      </c>
      <c r="AV350" s="12" t="s">
        <v>82</v>
      </c>
      <c r="AW350" s="12" t="s">
        <v>36</v>
      </c>
      <c r="AX350" s="12" t="s">
        <v>73</v>
      </c>
      <c r="AY350" s="174" t="s">
        <v>149</v>
      </c>
    </row>
    <row r="351" spans="2:65" s="15" customFormat="1">
      <c r="B351" s="195"/>
      <c r="D351" s="173" t="s">
        <v>173</v>
      </c>
      <c r="E351" s="196" t="s">
        <v>5</v>
      </c>
      <c r="F351" s="197" t="s">
        <v>284</v>
      </c>
      <c r="H351" s="198">
        <v>186.9</v>
      </c>
      <c r="L351" s="195"/>
      <c r="M351" s="199"/>
      <c r="N351" s="200"/>
      <c r="O351" s="200"/>
      <c r="P351" s="200"/>
      <c r="Q351" s="200"/>
      <c r="R351" s="200"/>
      <c r="S351" s="200"/>
      <c r="T351" s="201"/>
      <c r="AT351" s="196" t="s">
        <v>173</v>
      </c>
      <c r="AU351" s="196" t="s">
        <v>82</v>
      </c>
      <c r="AV351" s="15" t="s">
        <v>161</v>
      </c>
      <c r="AW351" s="15" t="s">
        <v>36</v>
      </c>
      <c r="AX351" s="15" t="s">
        <v>73</v>
      </c>
      <c r="AY351" s="196" t="s">
        <v>149</v>
      </c>
    </row>
    <row r="352" spans="2:65" s="13" customFormat="1">
      <c r="B352" s="182"/>
      <c r="D352" s="173" t="s">
        <v>173</v>
      </c>
      <c r="E352" s="183" t="s">
        <v>5</v>
      </c>
      <c r="F352" s="184" t="s">
        <v>192</v>
      </c>
      <c r="H352" s="183" t="s">
        <v>5</v>
      </c>
      <c r="L352" s="182"/>
      <c r="M352" s="185"/>
      <c r="N352" s="186"/>
      <c r="O352" s="186"/>
      <c r="P352" s="186"/>
      <c r="Q352" s="186"/>
      <c r="R352" s="186"/>
      <c r="S352" s="186"/>
      <c r="T352" s="187"/>
      <c r="AT352" s="183" t="s">
        <v>173</v>
      </c>
      <c r="AU352" s="183" t="s">
        <v>82</v>
      </c>
      <c r="AV352" s="13" t="s">
        <v>80</v>
      </c>
      <c r="AW352" s="13" t="s">
        <v>36</v>
      </c>
      <c r="AX352" s="13" t="s">
        <v>73</v>
      </c>
      <c r="AY352" s="183" t="s">
        <v>149</v>
      </c>
    </row>
    <row r="353" spans="2:65" s="12" customFormat="1">
      <c r="B353" s="172"/>
      <c r="D353" s="173" t="s">
        <v>173</v>
      </c>
      <c r="E353" s="174" t="s">
        <v>5</v>
      </c>
      <c r="F353" s="175" t="s">
        <v>805</v>
      </c>
      <c r="H353" s="176">
        <v>18.899999999999999</v>
      </c>
      <c r="L353" s="172"/>
      <c r="M353" s="177"/>
      <c r="N353" s="178"/>
      <c r="O353" s="178"/>
      <c r="P353" s="178"/>
      <c r="Q353" s="178"/>
      <c r="R353" s="178"/>
      <c r="S353" s="178"/>
      <c r="T353" s="179"/>
      <c r="AT353" s="174" t="s">
        <v>173</v>
      </c>
      <c r="AU353" s="174" t="s">
        <v>82</v>
      </c>
      <c r="AV353" s="12" t="s">
        <v>82</v>
      </c>
      <c r="AW353" s="12" t="s">
        <v>36</v>
      </c>
      <c r="AX353" s="12" t="s">
        <v>73</v>
      </c>
      <c r="AY353" s="174" t="s">
        <v>149</v>
      </c>
    </row>
    <row r="354" spans="2:65" s="15" customFormat="1">
      <c r="B354" s="195"/>
      <c r="D354" s="173" t="s">
        <v>173</v>
      </c>
      <c r="E354" s="196" t="s">
        <v>5</v>
      </c>
      <c r="F354" s="197" t="s">
        <v>284</v>
      </c>
      <c r="H354" s="198">
        <v>18.899999999999999</v>
      </c>
      <c r="L354" s="195"/>
      <c r="M354" s="199"/>
      <c r="N354" s="200"/>
      <c r="O354" s="200"/>
      <c r="P354" s="200"/>
      <c r="Q354" s="200"/>
      <c r="R354" s="200"/>
      <c r="S354" s="200"/>
      <c r="T354" s="201"/>
      <c r="AT354" s="196" t="s">
        <v>173</v>
      </c>
      <c r="AU354" s="196" t="s">
        <v>82</v>
      </c>
      <c r="AV354" s="15" t="s">
        <v>161</v>
      </c>
      <c r="AW354" s="15" t="s">
        <v>36</v>
      </c>
      <c r="AX354" s="15" t="s">
        <v>73</v>
      </c>
      <c r="AY354" s="196" t="s">
        <v>149</v>
      </c>
    </row>
    <row r="355" spans="2:65" s="14" customFormat="1">
      <c r="B355" s="188"/>
      <c r="D355" s="173" t="s">
        <v>173</v>
      </c>
      <c r="E355" s="189" t="s">
        <v>5</v>
      </c>
      <c r="F355" s="190" t="s">
        <v>194</v>
      </c>
      <c r="H355" s="191">
        <v>205.8</v>
      </c>
      <c r="L355" s="188"/>
      <c r="M355" s="192"/>
      <c r="N355" s="193"/>
      <c r="O355" s="193"/>
      <c r="P355" s="193"/>
      <c r="Q355" s="193"/>
      <c r="R355" s="193"/>
      <c r="S355" s="193"/>
      <c r="T355" s="194"/>
      <c r="AT355" s="189" t="s">
        <v>173</v>
      </c>
      <c r="AU355" s="189" t="s">
        <v>82</v>
      </c>
      <c r="AV355" s="14" t="s">
        <v>156</v>
      </c>
      <c r="AW355" s="14" t="s">
        <v>36</v>
      </c>
      <c r="AX355" s="14" t="s">
        <v>80</v>
      </c>
      <c r="AY355" s="189" t="s">
        <v>149</v>
      </c>
    </row>
    <row r="356" spans="2:65" s="1" customFormat="1" ht="25.5" customHeight="1">
      <c r="B356" s="160"/>
      <c r="C356" s="161" t="s">
        <v>439</v>
      </c>
      <c r="D356" s="161" t="s">
        <v>151</v>
      </c>
      <c r="E356" s="162" t="s">
        <v>549</v>
      </c>
      <c r="F356" s="163" t="s">
        <v>550</v>
      </c>
      <c r="G356" s="164" t="s">
        <v>171</v>
      </c>
      <c r="H356" s="165">
        <v>107.8</v>
      </c>
      <c r="I356" s="166"/>
      <c r="J356" s="166">
        <f>ROUND(I356*H356,2)</f>
        <v>0</v>
      </c>
      <c r="K356" s="163" t="s">
        <v>155</v>
      </c>
      <c r="L356" s="39"/>
      <c r="M356" s="167" t="s">
        <v>5</v>
      </c>
      <c r="N356" s="168" t="s">
        <v>44</v>
      </c>
      <c r="O356" s="169">
        <v>2.7E-2</v>
      </c>
      <c r="P356" s="169">
        <f>O356*H356</f>
        <v>2.9106000000000001</v>
      </c>
      <c r="Q356" s="169">
        <v>0</v>
      </c>
      <c r="R356" s="169">
        <f>Q356*H356</f>
        <v>0</v>
      </c>
      <c r="S356" s="169">
        <v>0</v>
      </c>
      <c r="T356" s="170">
        <f>S356*H356</f>
        <v>0</v>
      </c>
      <c r="AR356" s="25" t="s">
        <v>156</v>
      </c>
      <c r="AT356" s="25" t="s">
        <v>151</v>
      </c>
      <c r="AU356" s="25" t="s">
        <v>82</v>
      </c>
      <c r="AY356" s="25" t="s">
        <v>149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25" t="s">
        <v>80</v>
      </c>
      <c r="BK356" s="171">
        <f>ROUND(I356*H356,2)</f>
        <v>0</v>
      </c>
      <c r="BL356" s="25" t="s">
        <v>156</v>
      </c>
      <c r="BM356" s="25" t="s">
        <v>1887</v>
      </c>
    </row>
    <row r="357" spans="2:65" s="13" customFormat="1">
      <c r="B357" s="182"/>
      <c r="D357" s="173" t="s">
        <v>173</v>
      </c>
      <c r="E357" s="183" t="s">
        <v>5</v>
      </c>
      <c r="F357" s="184" t="s">
        <v>187</v>
      </c>
      <c r="H357" s="183" t="s">
        <v>5</v>
      </c>
      <c r="L357" s="182"/>
      <c r="M357" s="185"/>
      <c r="N357" s="186"/>
      <c r="O357" s="186"/>
      <c r="P357" s="186"/>
      <c r="Q357" s="186"/>
      <c r="R357" s="186"/>
      <c r="S357" s="186"/>
      <c r="T357" s="187"/>
      <c r="AT357" s="183" t="s">
        <v>173</v>
      </c>
      <c r="AU357" s="183" t="s">
        <v>82</v>
      </c>
      <c r="AV357" s="13" t="s">
        <v>80</v>
      </c>
      <c r="AW357" s="13" t="s">
        <v>36</v>
      </c>
      <c r="AX357" s="13" t="s">
        <v>73</v>
      </c>
      <c r="AY357" s="183" t="s">
        <v>149</v>
      </c>
    </row>
    <row r="358" spans="2:65" s="13" customFormat="1">
      <c r="B358" s="182"/>
      <c r="D358" s="173" t="s">
        <v>173</v>
      </c>
      <c r="E358" s="183" t="s">
        <v>5</v>
      </c>
      <c r="F358" s="184" t="s">
        <v>188</v>
      </c>
      <c r="H358" s="183" t="s">
        <v>5</v>
      </c>
      <c r="L358" s="182"/>
      <c r="M358" s="185"/>
      <c r="N358" s="186"/>
      <c r="O358" s="186"/>
      <c r="P358" s="186"/>
      <c r="Q358" s="186"/>
      <c r="R358" s="186"/>
      <c r="S358" s="186"/>
      <c r="T358" s="187"/>
      <c r="AT358" s="183" t="s">
        <v>173</v>
      </c>
      <c r="AU358" s="183" t="s">
        <v>82</v>
      </c>
      <c r="AV358" s="13" t="s">
        <v>80</v>
      </c>
      <c r="AW358" s="13" t="s">
        <v>36</v>
      </c>
      <c r="AX358" s="13" t="s">
        <v>73</v>
      </c>
      <c r="AY358" s="183" t="s">
        <v>149</v>
      </c>
    </row>
    <row r="359" spans="2:65" s="13" customFormat="1">
      <c r="B359" s="182"/>
      <c r="D359" s="173" t="s">
        <v>173</v>
      </c>
      <c r="E359" s="183" t="s">
        <v>5</v>
      </c>
      <c r="F359" s="184" t="s">
        <v>200</v>
      </c>
      <c r="H359" s="183" t="s">
        <v>5</v>
      </c>
      <c r="L359" s="182"/>
      <c r="M359" s="185"/>
      <c r="N359" s="186"/>
      <c r="O359" s="186"/>
      <c r="P359" s="186"/>
      <c r="Q359" s="186"/>
      <c r="R359" s="186"/>
      <c r="S359" s="186"/>
      <c r="T359" s="187"/>
      <c r="AT359" s="183" t="s">
        <v>173</v>
      </c>
      <c r="AU359" s="183" t="s">
        <v>82</v>
      </c>
      <c r="AV359" s="13" t="s">
        <v>80</v>
      </c>
      <c r="AW359" s="13" t="s">
        <v>36</v>
      </c>
      <c r="AX359" s="13" t="s">
        <v>73</v>
      </c>
      <c r="AY359" s="183" t="s">
        <v>149</v>
      </c>
    </row>
    <row r="360" spans="2:65" s="12" customFormat="1">
      <c r="B360" s="172"/>
      <c r="D360" s="173" t="s">
        <v>173</v>
      </c>
      <c r="E360" s="174" t="s">
        <v>5</v>
      </c>
      <c r="F360" s="175" t="s">
        <v>1782</v>
      </c>
      <c r="H360" s="176">
        <v>97.9</v>
      </c>
      <c r="L360" s="172"/>
      <c r="M360" s="177"/>
      <c r="N360" s="178"/>
      <c r="O360" s="178"/>
      <c r="P360" s="178"/>
      <c r="Q360" s="178"/>
      <c r="R360" s="178"/>
      <c r="S360" s="178"/>
      <c r="T360" s="179"/>
      <c r="AT360" s="174" t="s">
        <v>173</v>
      </c>
      <c r="AU360" s="174" t="s">
        <v>82</v>
      </c>
      <c r="AV360" s="12" t="s">
        <v>82</v>
      </c>
      <c r="AW360" s="12" t="s">
        <v>36</v>
      </c>
      <c r="AX360" s="12" t="s">
        <v>73</v>
      </c>
      <c r="AY360" s="174" t="s">
        <v>149</v>
      </c>
    </row>
    <row r="361" spans="2:65" s="15" customFormat="1">
      <c r="B361" s="195"/>
      <c r="D361" s="173" t="s">
        <v>173</v>
      </c>
      <c r="E361" s="196" t="s">
        <v>5</v>
      </c>
      <c r="F361" s="197" t="s">
        <v>284</v>
      </c>
      <c r="H361" s="198">
        <v>97.9</v>
      </c>
      <c r="L361" s="195"/>
      <c r="M361" s="199"/>
      <c r="N361" s="200"/>
      <c r="O361" s="200"/>
      <c r="P361" s="200"/>
      <c r="Q361" s="200"/>
      <c r="R361" s="200"/>
      <c r="S361" s="200"/>
      <c r="T361" s="201"/>
      <c r="AT361" s="196" t="s">
        <v>173</v>
      </c>
      <c r="AU361" s="196" t="s">
        <v>82</v>
      </c>
      <c r="AV361" s="15" t="s">
        <v>161</v>
      </c>
      <c r="AW361" s="15" t="s">
        <v>36</v>
      </c>
      <c r="AX361" s="15" t="s">
        <v>73</v>
      </c>
      <c r="AY361" s="196" t="s">
        <v>149</v>
      </c>
    </row>
    <row r="362" spans="2:65" s="13" customFormat="1">
      <c r="B362" s="182"/>
      <c r="D362" s="173" t="s">
        <v>173</v>
      </c>
      <c r="E362" s="183" t="s">
        <v>5</v>
      </c>
      <c r="F362" s="184" t="s">
        <v>192</v>
      </c>
      <c r="H362" s="183" t="s">
        <v>5</v>
      </c>
      <c r="L362" s="182"/>
      <c r="M362" s="185"/>
      <c r="N362" s="186"/>
      <c r="O362" s="186"/>
      <c r="P362" s="186"/>
      <c r="Q362" s="186"/>
      <c r="R362" s="186"/>
      <c r="S362" s="186"/>
      <c r="T362" s="187"/>
      <c r="AT362" s="183" t="s">
        <v>173</v>
      </c>
      <c r="AU362" s="183" t="s">
        <v>82</v>
      </c>
      <c r="AV362" s="13" t="s">
        <v>80</v>
      </c>
      <c r="AW362" s="13" t="s">
        <v>36</v>
      </c>
      <c r="AX362" s="13" t="s">
        <v>73</v>
      </c>
      <c r="AY362" s="183" t="s">
        <v>149</v>
      </c>
    </row>
    <row r="363" spans="2:65" s="12" customFormat="1">
      <c r="B363" s="172"/>
      <c r="D363" s="173" t="s">
        <v>173</v>
      </c>
      <c r="E363" s="174" t="s">
        <v>5</v>
      </c>
      <c r="F363" s="175" t="s">
        <v>801</v>
      </c>
      <c r="H363" s="176">
        <v>9.9</v>
      </c>
      <c r="L363" s="172"/>
      <c r="M363" s="177"/>
      <c r="N363" s="178"/>
      <c r="O363" s="178"/>
      <c r="P363" s="178"/>
      <c r="Q363" s="178"/>
      <c r="R363" s="178"/>
      <c r="S363" s="178"/>
      <c r="T363" s="179"/>
      <c r="AT363" s="174" t="s">
        <v>173</v>
      </c>
      <c r="AU363" s="174" t="s">
        <v>82</v>
      </c>
      <c r="AV363" s="12" t="s">
        <v>82</v>
      </c>
      <c r="AW363" s="12" t="s">
        <v>36</v>
      </c>
      <c r="AX363" s="12" t="s">
        <v>73</v>
      </c>
      <c r="AY363" s="174" t="s">
        <v>149</v>
      </c>
    </row>
    <row r="364" spans="2:65" s="15" customFormat="1">
      <c r="B364" s="195"/>
      <c r="D364" s="173" t="s">
        <v>173</v>
      </c>
      <c r="E364" s="196" t="s">
        <v>5</v>
      </c>
      <c r="F364" s="197" t="s">
        <v>284</v>
      </c>
      <c r="H364" s="198">
        <v>9.9</v>
      </c>
      <c r="L364" s="195"/>
      <c r="M364" s="199"/>
      <c r="N364" s="200"/>
      <c r="O364" s="200"/>
      <c r="P364" s="200"/>
      <c r="Q364" s="200"/>
      <c r="R364" s="200"/>
      <c r="S364" s="200"/>
      <c r="T364" s="201"/>
      <c r="AT364" s="196" t="s">
        <v>173</v>
      </c>
      <c r="AU364" s="196" t="s">
        <v>82</v>
      </c>
      <c r="AV364" s="15" t="s">
        <v>161</v>
      </c>
      <c r="AW364" s="15" t="s">
        <v>36</v>
      </c>
      <c r="AX364" s="15" t="s">
        <v>73</v>
      </c>
      <c r="AY364" s="196" t="s">
        <v>149</v>
      </c>
    </row>
    <row r="365" spans="2:65" s="14" customFormat="1">
      <c r="B365" s="188"/>
      <c r="D365" s="173" t="s">
        <v>173</v>
      </c>
      <c r="E365" s="189" t="s">
        <v>5</v>
      </c>
      <c r="F365" s="190" t="s">
        <v>194</v>
      </c>
      <c r="H365" s="191">
        <v>107.8</v>
      </c>
      <c r="L365" s="188"/>
      <c r="M365" s="192"/>
      <c r="N365" s="193"/>
      <c r="O365" s="193"/>
      <c r="P365" s="193"/>
      <c r="Q365" s="193"/>
      <c r="R365" s="193"/>
      <c r="S365" s="193"/>
      <c r="T365" s="194"/>
      <c r="AT365" s="189" t="s">
        <v>173</v>
      </c>
      <c r="AU365" s="189" t="s">
        <v>82</v>
      </c>
      <c r="AV365" s="14" t="s">
        <v>156</v>
      </c>
      <c r="AW365" s="14" t="s">
        <v>36</v>
      </c>
      <c r="AX365" s="14" t="s">
        <v>80</v>
      </c>
      <c r="AY365" s="189" t="s">
        <v>149</v>
      </c>
    </row>
    <row r="366" spans="2:65" s="1" customFormat="1" ht="25.5" customHeight="1">
      <c r="B366" s="160"/>
      <c r="C366" s="161" t="s">
        <v>445</v>
      </c>
      <c r="D366" s="161" t="s">
        <v>151</v>
      </c>
      <c r="E366" s="162" t="s">
        <v>553</v>
      </c>
      <c r="F366" s="163" t="s">
        <v>554</v>
      </c>
      <c r="G366" s="164" t="s">
        <v>171</v>
      </c>
      <c r="H366" s="165">
        <v>205.8</v>
      </c>
      <c r="I366" s="166"/>
      <c r="J366" s="166">
        <f>ROUND(I366*H366,2)</f>
        <v>0</v>
      </c>
      <c r="K366" s="163" t="s">
        <v>155</v>
      </c>
      <c r="L366" s="39"/>
      <c r="M366" s="167" t="s">
        <v>5</v>
      </c>
      <c r="N366" s="168" t="s">
        <v>44</v>
      </c>
      <c r="O366" s="169">
        <v>4.0000000000000001E-3</v>
      </c>
      <c r="P366" s="169">
        <f>O366*H366</f>
        <v>0.82320000000000004</v>
      </c>
      <c r="Q366" s="169">
        <v>0</v>
      </c>
      <c r="R366" s="169">
        <f>Q366*H366</f>
        <v>0</v>
      </c>
      <c r="S366" s="169">
        <v>0</v>
      </c>
      <c r="T366" s="170">
        <f>S366*H366</f>
        <v>0</v>
      </c>
      <c r="AR366" s="25" t="s">
        <v>156</v>
      </c>
      <c r="AT366" s="25" t="s">
        <v>151</v>
      </c>
      <c r="AU366" s="25" t="s">
        <v>82</v>
      </c>
      <c r="AY366" s="25" t="s">
        <v>149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25" t="s">
        <v>80</v>
      </c>
      <c r="BK366" s="171">
        <f>ROUND(I366*H366,2)</f>
        <v>0</v>
      </c>
      <c r="BL366" s="25" t="s">
        <v>156</v>
      </c>
      <c r="BM366" s="25" t="s">
        <v>1888</v>
      </c>
    </row>
    <row r="367" spans="2:65" s="13" customFormat="1">
      <c r="B367" s="182"/>
      <c r="D367" s="173" t="s">
        <v>173</v>
      </c>
      <c r="E367" s="183" t="s">
        <v>5</v>
      </c>
      <c r="F367" s="184" t="s">
        <v>187</v>
      </c>
      <c r="H367" s="183" t="s">
        <v>5</v>
      </c>
      <c r="L367" s="182"/>
      <c r="M367" s="185"/>
      <c r="N367" s="186"/>
      <c r="O367" s="186"/>
      <c r="P367" s="186"/>
      <c r="Q367" s="186"/>
      <c r="R367" s="186"/>
      <c r="S367" s="186"/>
      <c r="T367" s="187"/>
      <c r="AT367" s="183" t="s">
        <v>173</v>
      </c>
      <c r="AU367" s="183" t="s">
        <v>82</v>
      </c>
      <c r="AV367" s="13" t="s">
        <v>80</v>
      </c>
      <c r="AW367" s="13" t="s">
        <v>36</v>
      </c>
      <c r="AX367" s="13" t="s">
        <v>73</v>
      </c>
      <c r="AY367" s="183" t="s">
        <v>149</v>
      </c>
    </row>
    <row r="368" spans="2:65" s="13" customFormat="1">
      <c r="B368" s="182"/>
      <c r="D368" s="173" t="s">
        <v>173</v>
      </c>
      <c r="E368" s="183" t="s">
        <v>5</v>
      </c>
      <c r="F368" s="184" t="s">
        <v>188</v>
      </c>
      <c r="H368" s="183" t="s">
        <v>5</v>
      </c>
      <c r="L368" s="182"/>
      <c r="M368" s="185"/>
      <c r="N368" s="186"/>
      <c r="O368" s="186"/>
      <c r="P368" s="186"/>
      <c r="Q368" s="186"/>
      <c r="R368" s="186"/>
      <c r="S368" s="186"/>
      <c r="T368" s="187"/>
      <c r="AT368" s="183" t="s">
        <v>173</v>
      </c>
      <c r="AU368" s="183" t="s">
        <v>82</v>
      </c>
      <c r="AV368" s="13" t="s">
        <v>80</v>
      </c>
      <c r="AW368" s="13" t="s">
        <v>36</v>
      </c>
      <c r="AX368" s="13" t="s">
        <v>73</v>
      </c>
      <c r="AY368" s="183" t="s">
        <v>149</v>
      </c>
    </row>
    <row r="369" spans="2:65" s="13" customFormat="1">
      <c r="B369" s="182"/>
      <c r="D369" s="173" t="s">
        <v>173</v>
      </c>
      <c r="E369" s="183" t="s">
        <v>5</v>
      </c>
      <c r="F369" s="184" t="s">
        <v>200</v>
      </c>
      <c r="H369" s="183" t="s">
        <v>5</v>
      </c>
      <c r="L369" s="182"/>
      <c r="M369" s="185"/>
      <c r="N369" s="186"/>
      <c r="O369" s="186"/>
      <c r="P369" s="186"/>
      <c r="Q369" s="186"/>
      <c r="R369" s="186"/>
      <c r="S369" s="186"/>
      <c r="T369" s="187"/>
      <c r="AT369" s="183" t="s">
        <v>173</v>
      </c>
      <c r="AU369" s="183" t="s">
        <v>82</v>
      </c>
      <c r="AV369" s="13" t="s">
        <v>80</v>
      </c>
      <c r="AW369" s="13" t="s">
        <v>36</v>
      </c>
      <c r="AX369" s="13" t="s">
        <v>73</v>
      </c>
      <c r="AY369" s="183" t="s">
        <v>149</v>
      </c>
    </row>
    <row r="370" spans="2:65" s="12" customFormat="1">
      <c r="B370" s="172"/>
      <c r="D370" s="173" t="s">
        <v>173</v>
      </c>
      <c r="E370" s="174" t="s">
        <v>5</v>
      </c>
      <c r="F370" s="175" t="s">
        <v>1784</v>
      </c>
      <c r="H370" s="176">
        <v>186.9</v>
      </c>
      <c r="L370" s="172"/>
      <c r="M370" s="177"/>
      <c r="N370" s="178"/>
      <c r="O370" s="178"/>
      <c r="P370" s="178"/>
      <c r="Q370" s="178"/>
      <c r="R370" s="178"/>
      <c r="S370" s="178"/>
      <c r="T370" s="179"/>
      <c r="AT370" s="174" t="s">
        <v>173</v>
      </c>
      <c r="AU370" s="174" t="s">
        <v>82</v>
      </c>
      <c r="AV370" s="12" t="s">
        <v>82</v>
      </c>
      <c r="AW370" s="12" t="s">
        <v>36</v>
      </c>
      <c r="AX370" s="12" t="s">
        <v>73</v>
      </c>
      <c r="AY370" s="174" t="s">
        <v>149</v>
      </c>
    </row>
    <row r="371" spans="2:65" s="15" customFormat="1">
      <c r="B371" s="195"/>
      <c r="D371" s="173" t="s">
        <v>173</v>
      </c>
      <c r="E371" s="196" t="s">
        <v>5</v>
      </c>
      <c r="F371" s="197" t="s">
        <v>284</v>
      </c>
      <c r="H371" s="198">
        <v>186.9</v>
      </c>
      <c r="L371" s="195"/>
      <c r="M371" s="199"/>
      <c r="N371" s="200"/>
      <c r="O371" s="200"/>
      <c r="P371" s="200"/>
      <c r="Q371" s="200"/>
      <c r="R371" s="200"/>
      <c r="S371" s="200"/>
      <c r="T371" s="201"/>
      <c r="AT371" s="196" t="s">
        <v>173</v>
      </c>
      <c r="AU371" s="196" t="s">
        <v>82</v>
      </c>
      <c r="AV371" s="15" t="s">
        <v>161</v>
      </c>
      <c r="AW371" s="15" t="s">
        <v>36</v>
      </c>
      <c r="AX371" s="15" t="s">
        <v>73</v>
      </c>
      <c r="AY371" s="196" t="s">
        <v>149</v>
      </c>
    </row>
    <row r="372" spans="2:65" s="13" customFormat="1">
      <c r="B372" s="182"/>
      <c r="D372" s="173" t="s">
        <v>173</v>
      </c>
      <c r="E372" s="183" t="s">
        <v>5</v>
      </c>
      <c r="F372" s="184" t="s">
        <v>192</v>
      </c>
      <c r="H372" s="183" t="s">
        <v>5</v>
      </c>
      <c r="L372" s="182"/>
      <c r="M372" s="185"/>
      <c r="N372" s="186"/>
      <c r="O372" s="186"/>
      <c r="P372" s="186"/>
      <c r="Q372" s="186"/>
      <c r="R372" s="186"/>
      <c r="S372" s="186"/>
      <c r="T372" s="187"/>
      <c r="AT372" s="183" t="s">
        <v>173</v>
      </c>
      <c r="AU372" s="183" t="s">
        <v>82</v>
      </c>
      <c r="AV372" s="13" t="s">
        <v>80</v>
      </c>
      <c r="AW372" s="13" t="s">
        <v>36</v>
      </c>
      <c r="AX372" s="13" t="s">
        <v>73</v>
      </c>
      <c r="AY372" s="183" t="s">
        <v>149</v>
      </c>
    </row>
    <row r="373" spans="2:65" s="12" customFormat="1">
      <c r="B373" s="172"/>
      <c r="D373" s="173" t="s">
        <v>173</v>
      </c>
      <c r="E373" s="174" t="s">
        <v>5</v>
      </c>
      <c r="F373" s="175" t="s">
        <v>805</v>
      </c>
      <c r="H373" s="176">
        <v>18.899999999999999</v>
      </c>
      <c r="L373" s="172"/>
      <c r="M373" s="177"/>
      <c r="N373" s="178"/>
      <c r="O373" s="178"/>
      <c r="P373" s="178"/>
      <c r="Q373" s="178"/>
      <c r="R373" s="178"/>
      <c r="S373" s="178"/>
      <c r="T373" s="179"/>
      <c r="AT373" s="174" t="s">
        <v>173</v>
      </c>
      <c r="AU373" s="174" t="s">
        <v>82</v>
      </c>
      <c r="AV373" s="12" t="s">
        <v>82</v>
      </c>
      <c r="AW373" s="12" t="s">
        <v>36</v>
      </c>
      <c r="AX373" s="12" t="s">
        <v>73</v>
      </c>
      <c r="AY373" s="174" t="s">
        <v>149</v>
      </c>
    </row>
    <row r="374" spans="2:65" s="15" customFormat="1">
      <c r="B374" s="195"/>
      <c r="D374" s="173" t="s">
        <v>173</v>
      </c>
      <c r="E374" s="196" t="s">
        <v>5</v>
      </c>
      <c r="F374" s="197" t="s">
        <v>284</v>
      </c>
      <c r="H374" s="198">
        <v>18.899999999999999</v>
      </c>
      <c r="L374" s="195"/>
      <c r="M374" s="199"/>
      <c r="N374" s="200"/>
      <c r="O374" s="200"/>
      <c r="P374" s="200"/>
      <c r="Q374" s="200"/>
      <c r="R374" s="200"/>
      <c r="S374" s="200"/>
      <c r="T374" s="201"/>
      <c r="AT374" s="196" t="s">
        <v>173</v>
      </c>
      <c r="AU374" s="196" t="s">
        <v>82</v>
      </c>
      <c r="AV374" s="15" t="s">
        <v>161</v>
      </c>
      <c r="AW374" s="15" t="s">
        <v>36</v>
      </c>
      <c r="AX374" s="15" t="s">
        <v>73</v>
      </c>
      <c r="AY374" s="196" t="s">
        <v>149</v>
      </c>
    </row>
    <row r="375" spans="2:65" s="14" customFormat="1">
      <c r="B375" s="188"/>
      <c r="D375" s="173" t="s">
        <v>173</v>
      </c>
      <c r="E375" s="189" t="s">
        <v>5</v>
      </c>
      <c r="F375" s="190" t="s">
        <v>194</v>
      </c>
      <c r="H375" s="191">
        <v>205.8</v>
      </c>
      <c r="L375" s="188"/>
      <c r="M375" s="192"/>
      <c r="N375" s="193"/>
      <c r="O375" s="193"/>
      <c r="P375" s="193"/>
      <c r="Q375" s="193"/>
      <c r="R375" s="193"/>
      <c r="S375" s="193"/>
      <c r="T375" s="194"/>
      <c r="AT375" s="189" t="s">
        <v>173</v>
      </c>
      <c r="AU375" s="189" t="s">
        <v>82</v>
      </c>
      <c r="AV375" s="14" t="s">
        <v>156</v>
      </c>
      <c r="AW375" s="14" t="s">
        <v>36</v>
      </c>
      <c r="AX375" s="14" t="s">
        <v>80</v>
      </c>
      <c r="AY375" s="189" t="s">
        <v>149</v>
      </c>
    </row>
    <row r="376" spans="2:65" s="1" customFormat="1" ht="25.5" customHeight="1">
      <c r="B376" s="160"/>
      <c r="C376" s="161" t="s">
        <v>450</v>
      </c>
      <c r="D376" s="161" t="s">
        <v>151</v>
      </c>
      <c r="E376" s="162" t="s">
        <v>557</v>
      </c>
      <c r="F376" s="163" t="s">
        <v>558</v>
      </c>
      <c r="G376" s="164" t="s">
        <v>171</v>
      </c>
      <c r="H376" s="165">
        <v>445</v>
      </c>
      <c r="I376" s="166"/>
      <c r="J376" s="166">
        <f>ROUND(I376*H376,2)</f>
        <v>0</v>
      </c>
      <c r="K376" s="163" t="s">
        <v>155</v>
      </c>
      <c r="L376" s="39"/>
      <c r="M376" s="167" t="s">
        <v>5</v>
      </c>
      <c r="N376" s="168" t="s">
        <v>44</v>
      </c>
      <c r="O376" s="169">
        <v>2E-3</v>
      </c>
      <c r="P376" s="169">
        <f>O376*H376</f>
        <v>0.89</v>
      </c>
      <c r="Q376" s="169">
        <v>0</v>
      </c>
      <c r="R376" s="169">
        <f>Q376*H376</f>
        <v>0</v>
      </c>
      <c r="S376" s="169">
        <v>0</v>
      </c>
      <c r="T376" s="170">
        <f>S376*H376</f>
        <v>0</v>
      </c>
      <c r="AR376" s="25" t="s">
        <v>156</v>
      </c>
      <c r="AT376" s="25" t="s">
        <v>151</v>
      </c>
      <c r="AU376" s="25" t="s">
        <v>82</v>
      </c>
      <c r="AY376" s="25" t="s">
        <v>149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25" t="s">
        <v>80</v>
      </c>
      <c r="BK376" s="171">
        <f>ROUND(I376*H376,2)</f>
        <v>0</v>
      </c>
      <c r="BL376" s="25" t="s">
        <v>156</v>
      </c>
      <c r="BM376" s="25" t="s">
        <v>1889</v>
      </c>
    </row>
    <row r="377" spans="2:65" s="13" customFormat="1">
      <c r="B377" s="182"/>
      <c r="D377" s="173" t="s">
        <v>173</v>
      </c>
      <c r="E377" s="183" t="s">
        <v>5</v>
      </c>
      <c r="F377" s="184" t="s">
        <v>187</v>
      </c>
      <c r="H377" s="183" t="s">
        <v>5</v>
      </c>
      <c r="L377" s="182"/>
      <c r="M377" s="185"/>
      <c r="N377" s="186"/>
      <c r="O377" s="186"/>
      <c r="P377" s="186"/>
      <c r="Q377" s="186"/>
      <c r="R377" s="186"/>
      <c r="S377" s="186"/>
      <c r="T377" s="187"/>
      <c r="AT377" s="183" t="s">
        <v>173</v>
      </c>
      <c r="AU377" s="183" t="s">
        <v>82</v>
      </c>
      <c r="AV377" s="13" t="s">
        <v>80</v>
      </c>
      <c r="AW377" s="13" t="s">
        <v>36</v>
      </c>
      <c r="AX377" s="13" t="s">
        <v>73</v>
      </c>
      <c r="AY377" s="183" t="s">
        <v>149</v>
      </c>
    </row>
    <row r="378" spans="2:65" s="13" customFormat="1">
      <c r="B378" s="182"/>
      <c r="D378" s="173" t="s">
        <v>173</v>
      </c>
      <c r="E378" s="183" t="s">
        <v>5</v>
      </c>
      <c r="F378" s="184" t="s">
        <v>188</v>
      </c>
      <c r="H378" s="183" t="s">
        <v>5</v>
      </c>
      <c r="L378" s="182"/>
      <c r="M378" s="185"/>
      <c r="N378" s="186"/>
      <c r="O378" s="186"/>
      <c r="P378" s="186"/>
      <c r="Q378" s="186"/>
      <c r="R378" s="186"/>
      <c r="S378" s="186"/>
      <c r="T378" s="187"/>
      <c r="AT378" s="183" t="s">
        <v>173</v>
      </c>
      <c r="AU378" s="183" t="s">
        <v>82</v>
      </c>
      <c r="AV378" s="13" t="s">
        <v>80</v>
      </c>
      <c r="AW378" s="13" t="s">
        <v>36</v>
      </c>
      <c r="AX378" s="13" t="s">
        <v>73</v>
      </c>
      <c r="AY378" s="183" t="s">
        <v>149</v>
      </c>
    </row>
    <row r="379" spans="2:65" s="13" customFormat="1">
      <c r="B379" s="182"/>
      <c r="D379" s="173" t="s">
        <v>173</v>
      </c>
      <c r="E379" s="183" t="s">
        <v>5</v>
      </c>
      <c r="F379" s="184" t="s">
        <v>200</v>
      </c>
      <c r="H379" s="183" t="s">
        <v>5</v>
      </c>
      <c r="L379" s="182"/>
      <c r="M379" s="185"/>
      <c r="N379" s="186"/>
      <c r="O379" s="186"/>
      <c r="P379" s="186"/>
      <c r="Q379" s="186"/>
      <c r="R379" s="186"/>
      <c r="S379" s="186"/>
      <c r="T379" s="187"/>
      <c r="AT379" s="183" t="s">
        <v>173</v>
      </c>
      <c r="AU379" s="183" t="s">
        <v>82</v>
      </c>
      <c r="AV379" s="13" t="s">
        <v>80</v>
      </c>
      <c r="AW379" s="13" t="s">
        <v>36</v>
      </c>
      <c r="AX379" s="13" t="s">
        <v>73</v>
      </c>
      <c r="AY379" s="183" t="s">
        <v>149</v>
      </c>
    </row>
    <row r="380" spans="2:65" s="12" customFormat="1">
      <c r="B380" s="172"/>
      <c r="D380" s="173" t="s">
        <v>173</v>
      </c>
      <c r="E380" s="174" t="s">
        <v>5</v>
      </c>
      <c r="F380" s="175" t="s">
        <v>1786</v>
      </c>
      <c r="H380" s="176">
        <v>445</v>
      </c>
      <c r="L380" s="172"/>
      <c r="M380" s="177"/>
      <c r="N380" s="178"/>
      <c r="O380" s="178"/>
      <c r="P380" s="178"/>
      <c r="Q380" s="178"/>
      <c r="R380" s="178"/>
      <c r="S380" s="178"/>
      <c r="T380" s="179"/>
      <c r="AT380" s="174" t="s">
        <v>173</v>
      </c>
      <c r="AU380" s="174" t="s">
        <v>82</v>
      </c>
      <c r="AV380" s="12" t="s">
        <v>82</v>
      </c>
      <c r="AW380" s="12" t="s">
        <v>36</v>
      </c>
      <c r="AX380" s="12" t="s">
        <v>80</v>
      </c>
      <c r="AY380" s="174" t="s">
        <v>149</v>
      </c>
    </row>
    <row r="381" spans="2:65" s="1" customFormat="1" ht="38.25" customHeight="1">
      <c r="B381" s="160"/>
      <c r="C381" s="161" t="s">
        <v>457</v>
      </c>
      <c r="D381" s="161" t="s">
        <v>151</v>
      </c>
      <c r="E381" s="162" t="s">
        <v>561</v>
      </c>
      <c r="F381" s="163" t="s">
        <v>562</v>
      </c>
      <c r="G381" s="164" t="s">
        <v>171</v>
      </c>
      <c r="H381" s="165">
        <v>445</v>
      </c>
      <c r="I381" s="166"/>
      <c r="J381" s="166">
        <f>ROUND(I381*H381,2)</f>
        <v>0</v>
      </c>
      <c r="K381" s="163" t="s">
        <v>155</v>
      </c>
      <c r="L381" s="39"/>
      <c r="M381" s="167" t="s">
        <v>5</v>
      </c>
      <c r="N381" s="168" t="s">
        <v>44</v>
      </c>
      <c r="O381" s="169">
        <v>6.6000000000000003E-2</v>
      </c>
      <c r="P381" s="169">
        <f>O381*H381</f>
        <v>29.37</v>
      </c>
      <c r="Q381" s="169">
        <v>0</v>
      </c>
      <c r="R381" s="169">
        <f>Q381*H381</f>
        <v>0</v>
      </c>
      <c r="S381" s="169">
        <v>0</v>
      </c>
      <c r="T381" s="170">
        <f>S381*H381</f>
        <v>0</v>
      </c>
      <c r="AR381" s="25" t="s">
        <v>156</v>
      </c>
      <c r="AT381" s="25" t="s">
        <v>151</v>
      </c>
      <c r="AU381" s="25" t="s">
        <v>82</v>
      </c>
      <c r="AY381" s="25" t="s">
        <v>149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25" t="s">
        <v>80</v>
      </c>
      <c r="BK381" s="171">
        <f>ROUND(I381*H381,2)</f>
        <v>0</v>
      </c>
      <c r="BL381" s="25" t="s">
        <v>156</v>
      </c>
      <c r="BM381" s="25" t="s">
        <v>1890</v>
      </c>
    </row>
    <row r="382" spans="2:65" s="13" customFormat="1">
      <c r="B382" s="182"/>
      <c r="D382" s="173" t="s">
        <v>173</v>
      </c>
      <c r="E382" s="183" t="s">
        <v>5</v>
      </c>
      <c r="F382" s="184" t="s">
        <v>187</v>
      </c>
      <c r="H382" s="183" t="s">
        <v>5</v>
      </c>
      <c r="L382" s="182"/>
      <c r="M382" s="185"/>
      <c r="N382" s="186"/>
      <c r="O382" s="186"/>
      <c r="P382" s="186"/>
      <c r="Q382" s="186"/>
      <c r="R382" s="186"/>
      <c r="S382" s="186"/>
      <c r="T382" s="187"/>
      <c r="AT382" s="183" t="s">
        <v>173</v>
      </c>
      <c r="AU382" s="183" t="s">
        <v>82</v>
      </c>
      <c r="AV382" s="13" t="s">
        <v>80</v>
      </c>
      <c r="AW382" s="13" t="s">
        <v>36</v>
      </c>
      <c r="AX382" s="13" t="s">
        <v>73</v>
      </c>
      <c r="AY382" s="183" t="s">
        <v>149</v>
      </c>
    </row>
    <row r="383" spans="2:65" s="13" customFormat="1">
      <c r="B383" s="182"/>
      <c r="D383" s="173" t="s">
        <v>173</v>
      </c>
      <c r="E383" s="183" t="s">
        <v>5</v>
      </c>
      <c r="F383" s="184" t="s">
        <v>188</v>
      </c>
      <c r="H383" s="183" t="s">
        <v>5</v>
      </c>
      <c r="L383" s="182"/>
      <c r="M383" s="185"/>
      <c r="N383" s="186"/>
      <c r="O383" s="186"/>
      <c r="P383" s="186"/>
      <c r="Q383" s="186"/>
      <c r="R383" s="186"/>
      <c r="S383" s="186"/>
      <c r="T383" s="187"/>
      <c r="AT383" s="183" t="s">
        <v>173</v>
      </c>
      <c r="AU383" s="183" t="s">
        <v>82</v>
      </c>
      <c r="AV383" s="13" t="s">
        <v>80</v>
      </c>
      <c r="AW383" s="13" t="s">
        <v>36</v>
      </c>
      <c r="AX383" s="13" t="s">
        <v>73</v>
      </c>
      <c r="AY383" s="183" t="s">
        <v>149</v>
      </c>
    </row>
    <row r="384" spans="2:65" s="13" customFormat="1">
      <c r="B384" s="182"/>
      <c r="D384" s="173" t="s">
        <v>173</v>
      </c>
      <c r="E384" s="183" t="s">
        <v>5</v>
      </c>
      <c r="F384" s="184" t="s">
        <v>200</v>
      </c>
      <c r="H384" s="183" t="s">
        <v>5</v>
      </c>
      <c r="L384" s="182"/>
      <c r="M384" s="185"/>
      <c r="N384" s="186"/>
      <c r="O384" s="186"/>
      <c r="P384" s="186"/>
      <c r="Q384" s="186"/>
      <c r="R384" s="186"/>
      <c r="S384" s="186"/>
      <c r="T384" s="187"/>
      <c r="AT384" s="183" t="s">
        <v>173</v>
      </c>
      <c r="AU384" s="183" t="s">
        <v>82</v>
      </c>
      <c r="AV384" s="13" t="s">
        <v>80</v>
      </c>
      <c r="AW384" s="13" t="s">
        <v>36</v>
      </c>
      <c r="AX384" s="13" t="s">
        <v>73</v>
      </c>
      <c r="AY384" s="183" t="s">
        <v>149</v>
      </c>
    </row>
    <row r="385" spans="2:65" s="12" customFormat="1">
      <c r="B385" s="172"/>
      <c r="D385" s="173" t="s">
        <v>173</v>
      </c>
      <c r="E385" s="174" t="s">
        <v>5</v>
      </c>
      <c r="F385" s="175" t="s">
        <v>1786</v>
      </c>
      <c r="H385" s="176">
        <v>445</v>
      </c>
      <c r="L385" s="172"/>
      <c r="M385" s="177"/>
      <c r="N385" s="178"/>
      <c r="O385" s="178"/>
      <c r="P385" s="178"/>
      <c r="Q385" s="178"/>
      <c r="R385" s="178"/>
      <c r="S385" s="178"/>
      <c r="T385" s="179"/>
      <c r="AT385" s="174" t="s">
        <v>173</v>
      </c>
      <c r="AU385" s="174" t="s">
        <v>82</v>
      </c>
      <c r="AV385" s="12" t="s">
        <v>82</v>
      </c>
      <c r="AW385" s="12" t="s">
        <v>36</v>
      </c>
      <c r="AX385" s="12" t="s">
        <v>80</v>
      </c>
      <c r="AY385" s="174" t="s">
        <v>149</v>
      </c>
    </row>
    <row r="386" spans="2:65" s="11" customFormat="1" ht="29.85" customHeight="1">
      <c r="B386" s="148"/>
      <c r="D386" s="149" t="s">
        <v>72</v>
      </c>
      <c r="E386" s="158" t="s">
        <v>195</v>
      </c>
      <c r="F386" s="158" t="s">
        <v>574</v>
      </c>
      <c r="J386" s="159">
        <f>BK386</f>
        <v>0</v>
      </c>
      <c r="L386" s="148"/>
      <c r="M386" s="152"/>
      <c r="N386" s="153"/>
      <c r="O386" s="153"/>
      <c r="P386" s="154">
        <f>SUM(P387:P427)</f>
        <v>77.871999999999986</v>
      </c>
      <c r="Q386" s="153"/>
      <c r="R386" s="154">
        <f>SUM(R387:R427)</f>
        <v>10.420360649999997</v>
      </c>
      <c r="S386" s="153"/>
      <c r="T386" s="155">
        <f>SUM(T387:T427)</f>
        <v>0</v>
      </c>
      <c r="AR386" s="149" t="s">
        <v>80</v>
      </c>
      <c r="AT386" s="156" t="s">
        <v>72</v>
      </c>
      <c r="AU386" s="156" t="s">
        <v>80</v>
      </c>
      <c r="AY386" s="149" t="s">
        <v>149</v>
      </c>
      <c r="BK386" s="157">
        <f>SUM(BK387:BK427)</f>
        <v>0</v>
      </c>
    </row>
    <row r="387" spans="2:65" s="1" customFormat="1" ht="25.5" customHeight="1">
      <c r="B387" s="160"/>
      <c r="C387" s="161" t="s">
        <v>464</v>
      </c>
      <c r="D387" s="161" t="s">
        <v>151</v>
      </c>
      <c r="E387" s="162" t="s">
        <v>576</v>
      </c>
      <c r="F387" s="163" t="s">
        <v>577</v>
      </c>
      <c r="G387" s="164" t="s">
        <v>219</v>
      </c>
      <c r="H387" s="165">
        <v>6</v>
      </c>
      <c r="I387" s="166"/>
      <c r="J387" s="166">
        <f t="shared" ref="J387:J392" si="0">ROUND(I387*H387,2)</f>
        <v>0</v>
      </c>
      <c r="K387" s="163" t="s">
        <v>155</v>
      </c>
      <c r="L387" s="39"/>
      <c r="M387" s="167" t="s">
        <v>5</v>
      </c>
      <c r="N387" s="168" t="s">
        <v>44</v>
      </c>
      <c r="O387" s="169">
        <v>0.29199999999999998</v>
      </c>
      <c r="P387" s="169">
        <f t="shared" ref="P387:P392" si="1">O387*H387</f>
        <v>1.7519999999999998</v>
      </c>
      <c r="Q387" s="169">
        <v>1.0000000000000001E-5</v>
      </c>
      <c r="R387" s="169">
        <f t="shared" ref="R387:R392" si="2">Q387*H387</f>
        <v>6.0000000000000008E-5</v>
      </c>
      <c r="S387" s="169">
        <v>0</v>
      </c>
      <c r="T387" s="170">
        <f t="shared" ref="T387:T392" si="3">S387*H387</f>
        <v>0</v>
      </c>
      <c r="AR387" s="25" t="s">
        <v>156</v>
      </c>
      <c r="AT387" s="25" t="s">
        <v>151</v>
      </c>
      <c r="AU387" s="25" t="s">
        <v>82</v>
      </c>
      <c r="AY387" s="25" t="s">
        <v>149</v>
      </c>
      <c r="BE387" s="171">
        <f t="shared" ref="BE387:BE392" si="4">IF(N387="základní",J387,0)</f>
        <v>0</v>
      </c>
      <c r="BF387" s="171">
        <f t="shared" ref="BF387:BF392" si="5">IF(N387="snížená",J387,0)</f>
        <v>0</v>
      </c>
      <c r="BG387" s="171">
        <f t="shared" ref="BG387:BG392" si="6">IF(N387="zákl. přenesená",J387,0)</f>
        <v>0</v>
      </c>
      <c r="BH387" s="171">
        <f t="shared" ref="BH387:BH392" si="7">IF(N387="sníž. přenesená",J387,0)</f>
        <v>0</v>
      </c>
      <c r="BI387" s="171">
        <f t="shared" ref="BI387:BI392" si="8">IF(N387="nulová",J387,0)</f>
        <v>0</v>
      </c>
      <c r="BJ387" s="25" t="s">
        <v>80</v>
      </c>
      <c r="BK387" s="171">
        <f t="shared" ref="BK387:BK392" si="9">ROUND(I387*H387,2)</f>
        <v>0</v>
      </c>
      <c r="BL387" s="25" t="s">
        <v>156</v>
      </c>
      <c r="BM387" s="25" t="s">
        <v>1891</v>
      </c>
    </row>
    <row r="388" spans="2:65" s="1" customFormat="1" ht="16.5" customHeight="1">
      <c r="B388" s="160"/>
      <c r="C388" s="202" t="s">
        <v>471</v>
      </c>
      <c r="D388" s="202" t="s">
        <v>415</v>
      </c>
      <c r="E388" s="203" t="s">
        <v>580</v>
      </c>
      <c r="F388" s="204" t="s">
        <v>581</v>
      </c>
      <c r="G388" s="205" t="s">
        <v>219</v>
      </c>
      <c r="H388" s="206">
        <v>6</v>
      </c>
      <c r="I388" s="207"/>
      <c r="J388" s="207">
        <f t="shared" si="0"/>
        <v>0</v>
      </c>
      <c r="K388" s="204" t="s">
        <v>155</v>
      </c>
      <c r="L388" s="208"/>
      <c r="M388" s="209" t="s">
        <v>5</v>
      </c>
      <c r="N388" s="210" t="s">
        <v>44</v>
      </c>
      <c r="O388" s="169">
        <v>0</v>
      </c>
      <c r="P388" s="169">
        <f t="shared" si="1"/>
        <v>0</v>
      </c>
      <c r="Q388" s="169">
        <v>2.1800000000000001E-3</v>
      </c>
      <c r="R388" s="169">
        <f t="shared" si="2"/>
        <v>1.3080000000000001E-2</v>
      </c>
      <c r="S388" s="169">
        <v>0</v>
      </c>
      <c r="T388" s="170">
        <f t="shared" si="3"/>
        <v>0</v>
      </c>
      <c r="AR388" s="25" t="s">
        <v>195</v>
      </c>
      <c r="AT388" s="25" t="s">
        <v>415</v>
      </c>
      <c r="AU388" s="25" t="s">
        <v>82</v>
      </c>
      <c r="AY388" s="25" t="s">
        <v>149</v>
      </c>
      <c r="BE388" s="171">
        <f t="shared" si="4"/>
        <v>0</v>
      </c>
      <c r="BF388" s="171">
        <f t="shared" si="5"/>
        <v>0</v>
      </c>
      <c r="BG388" s="171">
        <f t="shared" si="6"/>
        <v>0</v>
      </c>
      <c r="BH388" s="171">
        <f t="shared" si="7"/>
        <v>0</v>
      </c>
      <c r="BI388" s="171">
        <f t="shared" si="8"/>
        <v>0</v>
      </c>
      <c r="BJ388" s="25" t="s">
        <v>80</v>
      </c>
      <c r="BK388" s="171">
        <f t="shared" si="9"/>
        <v>0</v>
      </c>
      <c r="BL388" s="25" t="s">
        <v>156</v>
      </c>
      <c r="BM388" s="25" t="s">
        <v>1892</v>
      </c>
    </row>
    <row r="389" spans="2:65" s="1" customFormat="1" ht="25.5" customHeight="1">
      <c r="B389" s="160"/>
      <c r="C389" s="161" t="s">
        <v>476</v>
      </c>
      <c r="D389" s="161" t="s">
        <v>151</v>
      </c>
      <c r="E389" s="162" t="s">
        <v>584</v>
      </c>
      <c r="F389" s="163" t="s">
        <v>585</v>
      </c>
      <c r="G389" s="164" t="s">
        <v>219</v>
      </c>
      <c r="H389" s="165">
        <v>3</v>
      </c>
      <c r="I389" s="166"/>
      <c r="J389" s="166">
        <f t="shared" si="0"/>
        <v>0</v>
      </c>
      <c r="K389" s="163" t="s">
        <v>155</v>
      </c>
      <c r="L389" s="39"/>
      <c r="M389" s="167" t="s">
        <v>5</v>
      </c>
      <c r="N389" s="168" t="s">
        <v>44</v>
      </c>
      <c r="O389" s="169">
        <v>0.32400000000000001</v>
      </c>
      <c r="P389" s="169">
        <f t="shared" si="1"/>
        <v>0.97199999999999998</v>
      </c>
      <c r="Q389" s="169">
        <v>1.0000000000000001E-5</v>
      </c>
      <c r="R389" s="169">
        <f t="shared" si="2"/>
        <v>3.0000000000000004E-5</v>
      </c>
      <c r="S389" s="169">
        <v>0</v>
      </c>
      <c r="T389" s="170">
        <f t="shared" si="3"/>
        <v>0</v>
      </c>
      <c r="AR389" s="25" t="s">
        <v>156</v>
      </c>
      <c r="AT389" s="25" t="s">
        <v>151</v>
      </c>
      <c r="AU389" s="25" t="s">
        <v>82</v>
      </c>
      <c r="AY389" s="25" t="s">
        <v>149</v>
      </c>
      <c r="BE389" s="171">
        <f t="shared" si="4"/>
        <v>0</v>
      </c>
      <c r="BF389" s="171">
        <f t="shared" si="5"/>
        <v>0</v>
      </c>
      <c r="BG389" s="171">
        <f t="shared" si="6"/>
        <v>0</v>
      </c>
      <c r="BH389" s="171">
        <f t="shared" si="7"/>
        <v>0</v>
      </c>
      <c r="BI389" s="171">
        <f t="shared" si="8"/>
        <v>0</v>
      </c>
      <c r="BJ389" s="25" t="s">
        <v>80</v>
      </c>
      <c r="BK389" s="171">
        <f t="shared" si="9"/>
        <v>0</v>
      </c>
      <c r="BL389" s="25" t="s">
        <v>156</v>
      </c>
      <c r="BM389" s="25" t="s">
        <v>1893</v>
      </c>
    </row>
    <row r="390" spans="2:65" s="1" customFormat="1" ht="16.5" customHeight="1">
      <c r="B390" s="160"/>
      <c r="C390" s="202" t="s">
        <v>482</v>
      </c>
      <c r="D390" s="202" t="s">
        <v>415</v>
      </c>
      <c r="E390" s="203" t="s">
        <v>588</v>
      </c>
      <c r="F390" s="204" t="s">
        <v>589</v>
      </c>
      <c r="G390" s="205" t="s">
        <v>219</v>
      </c>
      <c r="H390" s="206">
        <v>3</v>
      </c>
      <c r="I390" s="207"/>
      <c r="J390" s="207">
        <f t="shared" si="0"/>
        <v>0</v>
      </c>
      <c r="K390" s="204" t="s">
        <v>155</v>
      </c>
      <c r="L390" s="208"/>
      <c r="M390" s="209" t="s">
        <v>5</v>
      </c>
      <c r="N390" s="210" t="s">
        <v>44</v>
      </c>
      <c r="O390" s="169">
        <v>0</v>
      </c>
      <c r="P390" s="169">
        <f t="shared" si="1"/>
        <v>0</v>
      </c>
      <c r="Q390" s="169">
        <v>3.16E-3</v>
      </c>
      <c r="R390" s="169">
        <f t="shared" si="2"/>
        <v>9.4800000000000006E-3</v>
      </c>
      <c r="S390" s="169">
        <v>0</v>
      </c>
      <c r="T390" s="170">
        <f t="shared" si="3"/>
        <v>0</v>
      </c>
      <c r="AR390" s="25" t="s">
        <v>195</v>
      </c>
      <c r="AT390" s="25" t="s">
        <v>415</v>
      </c>
      <c r="AU390" s="25" t="s">
        <v>82</v>
      </c>
      <c r="AY390" s="25" t="s">
        <v>149</v>
      </c>
      <c r="BE390" s="171">
        <f t="shared" si="4"/>
        <v>0</v>
      </c>
      <c r="BF390" s="171">
        <f t="shared" si="5"/>
        <v>0</v>
      </c>
      <c r="BG390" s="171">
        <f t="shared" si="6"/>
        <v>0</v>
      </c>
      <c r="BH390" s="171">
        <f t="shared" si="7"/>
        <v>0</v>
      </c>
      <c r="BI390" s="171">
        <f t="shared" si="8"/>
        <v>0</v>
      </c>
      <c r="BJ390" s="25" t="s">
        <v>80</v>
      </c>
      <c r="BK390" s="171">
        <f t="shared" si="9"/>
        <v>0</v>
      </c>
      <c r="BL390" s="25" t="s">
        <v>156</v>
      </c>
      <c r="BM390" s="25" t="s">
        <v>1894</v>
      </c>
    </row>
    <row r="391" spans="2:65" s="1" customFormat="1" ht="25.5" customHeight="1">
      <c r="B391" s="160"/>
      <c r="C391" s="161" t="s">
        <v>487</v>
      </c>
      <c r="D391" s="161" t="s">
        <v>151</v>
      </c>
      <c r="E391" s="162" t="s">
        <v>592</v>
      </c>
      <c r="F391" s="163" t="s">
        <v>593</v>
      </c>
      <c r="G391" s="164" t="s">
        <v>219</v>
      </c>
      <c r="H391" s="165">
        <v>89</v>
      </c>
      <c r="I391" s="166"/>
      <c r="J391" s="166">
        <f t="shared" si="0"/>
        <v>0</v>
      </c>
      <c r="K391" s="163" t="s">
        <v>155</v>
      </c>
      <c r="L391" s="39"/>
      <c r="M391" s="167" t="s">
        <v>5</v>
      </c>
      <c r="N391" s="168" t="s">
        <v>44</v>
      </c>
      <c r="O391" s="169">
        <v>0.46200000000000002</v>
      </c>
      <c r="P391" s="169">
        <f t="shared" si="1"/>
        <v>41.118000000000002</v>
      </c>
      <c r="Q391" s="169">
        <v>2.0000000000000002E-5</v>
      </c>
      <c r="R391" s="169">
        <f t="shared" si="2"/>
        <v>1.7800000000000001E-3</v>
      </c>
      <c r="S391" s="169">
        <v>0</v>
      </c>
      <c r="T391" s="170">
        <f t="shared" si="3"/>
        <v>0</v>
      </c>
      <c r="AR391" s="25" t="s">
        <v>156</v>
      </c>
      <c r="AT391" s="25" t="s">
        <v>151</v>
      </c>
      <c r="AU391" s="25" t="s">
        <v>82</v>
      </c>
      <c r="AY391" s="25" t="s">
        <v>149</v>
      </c>
      <c r="BE391" s="171">
        <f t="shared" si="4"/>
        <v>0</v>
      </c>
      <c r="BF391" s="171">
        <f t="shared" si="5"/>
        <v>0</v>
      </c>
      <c r="BG391" s="171">
        <f t="shared" si="6"/>
        <v>0</v>
      </c>
      <c r="BH391" s="171">
        <f t="shared" si="7"/>
        <v>0</v>
      </c>
      <c r="BI391" s="171">
        <f t="shared" si="8"/>
        <v>0</v>
      </c>
      <c r="BJ391" s="25" t="s">
        <v>80</v>
      </c>
      <c r="BK391" s="171">
        <f t="shared" si="9"/>
        <v>0</v>
      </c>
      <c r="BL391" s="25" t="s">
        <v>156</v>
      </c>
      <c r="BM391" s="25" t="s">
        <v>1895</v>
      </c>
    </row>
    <row r="392" spans="2:65" s="1" customFormat="1" ht="16.5" customHeight="1">
      <c r="B392" s="160"/>
      <c r="C392" s="202" t="s">
        <v>493</v>
      </c>
      <c r="D392" s="202" t="s">
        <v>415</v>
      </c>
      <c r="E392" s="203" t="s">
        <v>596</v>
      </c>
      <c r="F392" s="204" t="s">
        <v>597</v>
      </c>
      <c r="G392" s="205" t="s">
        <v>219</v>
      </c>
      <c r="H392" s="206">
        <v>90.334999999999994</v>
      </c>
      <c r="I392" s="207"/>
      <c r="J392" s="207">
        <f t="shared" si="0"/>
        <v>0</v>
      </c>
      <c r="K392" s="204" t="s">
        <v>155</v>
      </c>
      <c r="L392" s="208"/>
      <c r="M392" s="209" t="s">
        <v>5</v>
      </c>
      <c r="N392" s="210" t="s">
        <v>44</v>
      </c>
      <c r="O392" s="169">
        <v>0</v>
      </c>
      <c r="P392" s="169">
        <f t="shared" si="1"/>
        <v>0</v>
      </c>
      <c r="Q392" s="169">
        <v>6.3899999999999998E-3</v>
      </c>
      <c r="R392" s="169">
        <f t="shared" si="2"/>
        <v>0.57724064999999991</v>
      </c>
      <c r="S392" s="169">
        <v>0</v>
      </c>
      <c r="T392" s="170">
        <f t="shared" si="3"/>
        <v>0</v>
      </c>
      <c r="AR392" s="25" t="s">
        <v>195</v>
      </c>
      <c r="AT392" s="25" t="s">
        <v>415</v>
      </c>
      <c r="AU392" s="25" t="s">
        <v>82</v>
      </c>
      <c r="AY392" s="25" t="s">
        <v>149</v>
      </c>
      <c r="BE392" s="171">
        <f t="shared" si="4"/>
        <v>0</v>
      </c>
      <c r="BF392" s="171">
        <f t="shared" si="5"/>
        <v>0</v>
      </c>
      <c r="BG392" s="171">
        <f t="shared" si="6"/>
        <v>0</v>
      </c>
      <c r="BH392" s="171">
        <f t="shared" si="7"/>
        <v>0</v>
      </c>
      <c r="BI392" s="171">
        <f t="shared" si="8"/>
        <v>0</v>
      </c>
      <c r="BJ392" s="25" t="s">
        <v>80</v>
      </c>
      <c r="BK392" s="171">
        <f t="shared" si="9"/>
        <v>0</v>
      </c>
      <c r="BL392" s="25" t="s">
        <v>156</v>
      </c>
      <c r="BM392" s="25" t="s">
        <v>1896</v>
      </c>
    </row>
    <row r="393" spans="2:65" s="1" customFormat="1" ht="27">
      <c r="B393" s="39"/>
      <c r="D393" s="173" t="s">
        <v>179</v>
      </c>
      <c r="F393" s="180" t="s">
        <v>599</v>
      </c>
      <c r="L393" s="39"/>
      <c r="M393" s="181"/>
      <c r="N393" s="40"/>
      <c r="O393" s="40"/>
      <c r="P393" s="40"/>
      <c r="Q393" s="40"/>
      <c r="R393" s="40"/>
      <c r="S393" s="40"/>
      <c r="T393" s="68"/>
      <c r="AT393" s="25" t="s">
        <v>179</v>
      </c>
      <c r="AU393" s="25" t="s">
        <v>82</v>
      </c>
    </row>
    <row r="394" spans="2:65" s="12" customFormat="1">
      <c r="B394" s="172"/>
      <c r="D394" s="173" t="s">
        <v>173</v>
      </c>
      <c r="F394" s="175" t="s">
        <v>1897</v>
      </c>
      <c r="H394" s="176">
        <v>90.334999999999994</v>
      </c>
      <c r="L394" s="172"/>
      <c r="M394" s="177"/>
      <c r="N394" s="178"/>
      <c r="O394" s="178"/>
      <c r="P394" s="178"/>
      <c r="Q394" s="178"/>
      <c r="R394" s="178"/>
      <c r="S394" s="178"/>
      <c r="T394" s="179"/>
      <c r="AT394" s="174" t="s">
        <v>173</v>
      </c>
      <c r="AU394" s="174" t="s">
        <v>82</v>
      </c>
      <c r="AV394" s="12" t="s">
        <v>82</v>
      </c>
      <c r="AW394" s="12" t="s">
        <v>6</v>
      </c>
      <c r="AX394" s="12" t="s">
        <v>80</v>
      </c>
      <c r="AY394" s="174" t="s">
        <v>149</v>
      </c>
    </row>
    <row r="395" spans="2:65" s="1" customFormat="1" ht="25.5" customHeight="1">
      <c r="B395" s="160"/>
      <c r="C395" s="161" t="s">
        <v>497</v>
      </c>
      <c r="D395" s="161" t="s">
        <v>151</v>
      </c>
      <c r="E395" s="162" t="s">
        <v>602</v>
      </c>
      <c r="F395" s="163" t="s">
        <v>603</v>
      </c>
      <c r="G395" s="164" t="s">
        <v>154</v>
      </c>
      <c r="H395" s="165">
        <v>2</v>
      </c>
      <c r="I395" s="166"/>
      <c r="J395" s="166">
        <f t="shared" ref="J395:J403" si="10">ROUND(I395*H395,2)</f>
        <v>0</v>
      </c>
      <c r="K395" s="163" t="s">
        <v>5</v>
      </c>
      <c r="L395" s="39"/>
      <c r="M395" s="167" t="s">
        <v>5</v>
      </c>
      <c r="N395" s="168" t="s">
        <v>44</v>
      </c>
      <c r="O395" s="169">
        <v>0.7</v>
      </c>
      <c r="P395" s="169">
        <f t="shared" ref="P395:P403" si="11">O395*H395</f>
        <v>1.4</v>
      </c>
      <c r="Q395" s="169">
        <v>8.0000000000000007E-5</v>
      </c>
      <c r="R395" s="169">
        <f t="shared" ref="R395:R403" si="12">Q395*H395</f>
        <v>1.6000000000000001E-4</v>
      </c>
      <c r="S395" s="169">
        <v>0</v>
      </c>
      <c r="T395" s="170">
        <f t="shared" ref="T395:T403" si="13">S395*H395</f>
        <v>0</v>
      </c>
      <c r="AR395" s="25" t="s">
        <v>156</v>
      </c>
      <c r="AT395" s="25" t="s">
        <v>151</v>
      </c>
      <c r="AU395" s="25" t="s">
        <v>82</v>
      </c>
      <c r="AY395" s="25" t="s">
        <v>149</v>
      </c>
      <c r="BE395" s="171">
        <f t="shared" ref="BE395:BE403" si="14">IF(N395="základní",J395,0)</f>
        <v>0</v>
      </c>
      <c r="BF395" s="171">
        <f t="shared" ref="BF395:BF403" si="15">IF(N395="snížená",J395,0)</f>
        <v>0</v>
      </c>
      <c r="BG395" s="171">
        <f t="shared" ref="BG395:BG403" si="16">IF(N395="zákl. přenesená",J395,0)</f>
        <v>0</v>
      </c>
      <c r="BH395" s="171">
        <f t="shared" ref="BH395:BH403" si="17">IF(N395="sníž. přenesená",J395,0)</f>
        <v>0</v>
      </c>
      <c r="BI395" s="171">
        <f t="shared" ref="BI395:BI403" si="18">IF(N395="nulová",J395,0)</f>
        <v>0</v>
      </c>
      <c r="BJ395" s="25" t="s">
        <v>80</v>
      </c>
      <c r="BK395" s="171">
        <f t="shared" ref="BK395:BK403" si="19">ROUND(I395*H395,2)</f>
        <v>0</v>
      </c>
      <c r="BL395" s="25" t="s">
        <v>156</v>
      </c>
      <c r="BM395" s="25" t="s">
        <v>1898</v>
      </c>
    </row>
    <row r="396" spans="2:65" s="1" customFormat="1" ht="16.5" customHeight="1">
      <c r="B396" s="160"/>
      <c r="C396" s="202" t="s">
        <v>501</v>
      </c>
      <c r="D396" s="202" t="s">
        <v>415</v>
      </c>
      <c r="E396" s="203" t="s">
        <v>606</v>
      </c>
      <c r="F396" s="204" t="s">
        <v>607</v>
      </c>
      <c r="G396" s="205" t="s">
        <v>154</v>
      </c>
      <c r="H396" s="206">
        <v>2</v>
      </c>
      <c r="I396" s="207"/>
      <c r="J396" s="207">
        <f t="shared" si="10"/>
        <v>0</v>
      </c>
      <c r="K396" s="204" t="s">
        <v>155</v>
      </c>
      <c r="L396" s="208"/>
      <c r="M396" s="209" t="s">
        <v>5</v>
      </c>
      <c r="N396" s="210" t="s">
        <v>44</v>
      </c>
      <c r="O396" s="169">
        <v>0</v>
      </c>
      <c r="P396" s="169">
        <f t="shared" si="11"/>
        <v>0</v>
      </c>
      <c r="Q396" s="169">
        <v>6.2E-4</v>
      </c>
      <c r="R396" s="169">
        <f t="shared" si="12"/>
        <v>1.24E-3</v>
      </c>
      <c r="S396" s="169">
        <v>0</v>
      </c>
      <c r="T396" s="170">
        <f t="shared" si="13"/>
        <v>0</v>
      </c>
      <c r="AR396" s="25" t="s">
        <v>195</v>
      </c>
      <c r="AT396" s="25" t="s">
        <v>415</v>
      </c>
      <c r="AU396" s="25" t="s">
        <v>82</v>
      </c>
      <c r="AY396" s="25" t="s">
        <v>149</v>
      </c>
      <c r="BE396" s="171">
        <f t="shared" si="14"/>
        <v>0</v>
      </c>
      <c r="BF396" s="171">
        <f t="shared" si="15"/>
        <v>0</v>
      </c>
      <c r="BG396" s="171">
        <f t="shared" si="16"/>
        <v>0</v>
      </c>
      <c r="BH396" s="171">
        <f t="shared" si="17"/>
        <v>0</v>
      </c>
      <c r="BI396" s="171">
        <f t="shared" si="18"/>
        <v>0</v>
      </c>
      <c r="BJ396" s="25" t="s">
        <v>80</v>
      </c>
      <c r="BK396" s="171">
        <f t="shared" si="19"/>
        <v>0</v>
      </c>
      <c r="BL396" s="25" t="s">
        <v>156</v>
      </c>
      <c r="BM396" s="25" t="s">
        <v>1899</v>
      </c>
    </row>
    <row r="397" spans="2:65" s="1" customFormat="1" ht="25.5" customHeight="1">
      <c r="B397" s="160"/>
      <c r="C397" s="161" t="s">
        <v>505</v>
      </c>
      <c r="D397" s="161" t="s">
        <v>151</v>
      </c>
      <c r="E397" s="162" t="s">
        <v>1900</v>
      </c>
      <c r="F397" s="163" t="s">
        <v>1901</v>
      </c>
      <c r="G397" s="164" t="s">
        <v>154</v>
      </c>
      <c r="H397" s="165">
        <v>1</v>
      </c>
      <c r="I397" s="166"/>
      <c r="J397" s="166">
        <f t="shared" si="10"/>
        <v>0</v>
      </c>
      <c r="K397" s="163" t="s">
        <v>155</v>
      </c>
      <c r="L397" s="39"/>
      <c r="M397" s="167" t="s">
        <v>5</v>
      </c>
      <c r="N397" s="168" t="s">
        <v>44</v>
      </c>
      <c r="O397" s="169">
        <v>0.745</v>
      </c>
      <c r="P397" s="169">
        <f t="shared" si="11"/>
        <v>0.745</v>
      </c>
      <c r="Q397" s="169">
        <v>1.0000000000000001E-5</v>
      </c>
      <c r="R397" s="169">
        <f t="shared" si="12"/>
        <v>1.0000000000000001E-5</v>
      </c>
      <c r="S397" s="169">
        <v>0</v>
      </c>
      <c r="T397" s="170">
        <f t="shared" si="13"/>
        <v>0</v>
      </c>
      <c r="AR397" s="25" t="s">
        <v>156</v>
      </c>
      <c r="AT397" s="25" t="s">
        <v>151</v>
      </c>
      <c r="AU397" s="25" t="s">
        <v>82</v>
      </c>
      <c r="AY397" s="25" t="s">
        <v>149</v>
      </c>
      <c r="BE397" s="171">
        <f t="shared" si="14"/>
        <v>0</v>
      </c>
      <c r="BF397" s="171">
        <f t="shared" si="15"/>
        <v>0</v>
      </c>
      <c r="BG397" s="171">
        <f t="shared" si="16"/>
        <v>0</v>
      </c>
      <c r="BH397" s="171">
        <f t="shared" si="17"/>
        <v>0</v>
      </c>
      <c r="BI397" s="171">
        <f t="shared" si="18"/>
        <v>0</v>
      </c>
      <c r="BJ397" s="25" t="s">
        <v>80</v>
      </c>
      <c r="BK397" s="171">
        <f t="shared" si="19"/>
        <v>0</v>
      </c>
      <c r="BL397" s="25" t="s">
        <v>156</v>
      </c>
      <c r="BM397" s="25" t="s">
        <v>1902</v>
      </c>
    </row>
    <row r="398" spans="2:65" s="1" customFormat="1" ht="16.5" customHeight="1">
      <c r="B398" s="160"/>
      <c r="C398" s="202" t="s">
        <v>509</v>
      </c>
      <c r="D398" s="202" t="s">
        <v>415</v>
      </c>
      <c r="E398" s="203" t="s">
        <v>1903</v>
      </c>
      <c r="F398" s="204" t="s">
        <v>1904</v>
      </c>
      <c r="G398" s="205" t="s">
        <v>154</v>
      </c>
      <c r="H398" s="206">
        <v>1</v>
      </c>
      <c r="I398" s="207"/>
      <c r="J398" s="207">
        <f t="shared" si="10"/>
        <v>0</v>
      </c>
      <c r="K398" s="204" t="s">
        <v>5</v>
      </c>
      <c r="L398" s="208"/>
      <c r="M398" s="209" t="s">
        <v>5</v>
      </c>
      <c r="N398" s="210" t="s">
        <v>44</v>
      </c>
      <c r="O398" s="169">
        <v>0</v>
      </c>
      <c r="P398" s="169">
        <f t="shared" si="11"/>
        <v>0</v>
      </c>
      <c r="Q398" s="169">
        <v>6.4000000000000003E-3</v>
      </c>
      <c r="R398" s="169">
        <f t="shared" si="12"/>
        <v>6.4000000000000003E-3</v>
      </c>
      <c r="S398" s="169">
        <v>0</v>
      </c>
      <c r="T398" s="170">
        <f t="shared" si="13"/>
        <v>0</v>
      </c>
      <c r="AR398" s="25" t="s">
        <v>195</v>
      </c>
      <c r="AT398" s="25" t="s">
        <v>415</v>
      </c>
      <c r="AU398" s="25" t="s">
        <v>82</v>
      </c>
      <c r="AY398" s="25" t="s">
        <v>149</v>
      </c>
      <c r="BE398" s="171">
        <f t="shared" si="14"/>
        <v>0</v>
      </c>
      <c r="BF398" s="171">
        <f t="shared" si="15"/>
        <v>0</v>
      </c>
      <c r="BG398" s="171">
        <f t="shared" si="16"/>
        <v>0</v>
      </c>
      <c r="BH398" s="171">
        <f t="shared" si="17"/>
        <v>0</v>
      </c>
      <c r="BI398" s="171">
        <f t="shared" si="18"/>
        <v>0</v>
      </c>
      <c r="BJ398" s="25" t="s">
        <v>80</v>
      </c>
      <c r="BK398" s="171">
        <f t="shared" si="19"/>
        <v>0</v>
      </c>
      <c r="BL398" s="25" t="s">
        <v>156</v>
      </c>
      <c r="BM398" s="25" t="s">
        <v>1905</v>
      </c>
    </row>
    <row r="399" spans="2:65" s="1" customFormat="1" ht="25.5" customHeight="1">
      <c r="B399" s="160"/>
      <c r="C399" s="161" t="s">
        <v>514</v>
      </c>
      <c r="D399" s="161" t="s">
        <v>151</v>
      </c>
      <c r="E399" s="162" t="s">
        <v>618</v>
      </c>
      <c r="F399" s="163" t="s">
        <v>619</v>
      </c>
      <c r="G399" s="164" t="s">
        <v>154</v>
      </c>
      <c r="H399" s="165">
        <v>2</v>
      </c>
      <c r="I399" s="166"/>
      <c r="J399" s="166">
        <f t="shared" si="10"/>
        <v>0</v>
      </c>
      <c r="K399" s="163" t="s">
        <v>155</v>
      </c>
      <c r="L399" s="39"/>
      <c r="M399" s="167" t="s">
        <v>5</v>
      </c>
      <c r="N399" s="168" t="s">
        <v>44</v>
      </c>
      <c r="O399" s="169">
        <v>0.68300000000000005</v>
      </c>
      <c r="P399" s="169">
        <f t="shared" si="11"/>
        <v>1.3660000000000001</v>
      </c>
      <c r="Q399" s="169">
        <v>0</v>
      </c>
      <c r="R399" s="169">
        <f t="shared" si="12"/>
        <v>0</v>
      </c>
      <c r="S399" s="169">
        <v>0</v>
      </c>
      <c r="T399" s="170">
        <f t="shared" si="13"/>
        <v>0</v>
      </c>
      <c r="AR399" s="25" t="s">
        <v>156</v>
      </c>
      <c r="AT399" s="25" t="s">
        <v>151</v>
      </c>
      <c r="AU399" s="25" t="s">
        <v>82</v>
      </c>
      <c r="AY399" s="25" t="s">
        <v>149</v>
      </c>
      <c r="BE399" s="171">
        <f t="shared" si="14"/>
        <v>0</v>
      </c>
      <c r="BF399" s="171">
        <f t="shared" si="15"/>
        <v>0</v>
      </c>
      <c r="BG399" s="171">
        <f t="shared" si="16"/>
        <v>0</v>
      </c>
      <c r="BH399" s="171">
        <f t="shared" si="17"/>
        <v>0</v>
      </c>
      <c r="BI399" s="171">
        <f t="shared" si="18"/>
        <v>0</v>
      </c>
      <c r="BJ399" s="25" t="s">
        <v>80</v>
      </c>
      <c r="BK399" s="171">
        <f t="shared" si="19"/>
        <v>0</v>
      </c>
      <c r="BL399" s="25" t="s">
        <v>156</v>
      </c>
      <c r="BM399" s="25" t="s">
        <v>1906</v>
      </c>
    </row>
    <row r="400" spans="2:65" s="1" customFormat="1" ht="16.5" customHeight="1">
      <c r="B400" s="160"/>
      <c r="C400" s="202" t="s">
        <v>520</v>
      </c>
      <c r="D400" s="202" t="s">
        <v>415</v>
      </c>
      <c r="E400" s="203" t="s">
        <v>622</v>
      </c>
      <c r="F400" s="204" t="s">
        <v>623</v>
      </c>
      <c r="G400" s="205" t="s">
        <v>154</v>
      </c>
      <c r="H400" s="206">
        <v>2</v>
      </c>
      <c r="I400" s="207"/>
      <c r="J400" s="207">
        <f t="shared" si="10"/>
        <v>0</v>
      </c>
      <c r="K400" s="204" t="s">
        <v>155</v>
      </c>
      <c r="L400" s="208"/>
      <c r="M400" s="209" t="s">
        <v>5</v>
      </c>
      <c r="N400" s="210" t="s">
        <v>44</v>
      </c>
      <c r="O400" s="169">
        <v>0</v>
      </c>
      <c r="P400" s="169">
        <f t="shared" si="11"/>
        <v>0</v>
      </c>
      <c r="Q400" s="169">
        <v>5.0000000000000002E-5</v>
      </c>
      <c r="R400" s="169">
        <f t="shared" si="12"/>
        <v>1E-4</v>
      </c>
      <c r="S400" s="169">
        <v>0</v>
      </c>
      <c r="T400" s="170">
        <f t="shared" si="13"/>
        <v>0</v>
      </c>
      <c r="AR400" s="25" t="s">
        <v>195</v>
      </c>
      <c r="AT400" s="25" t="s">
        <v>415</v>
      </c>
      <c r="AU400" s="25" t="s">
        <v>82</v>
      </c>
      <c r="AY400" s="25" t="s">
        <v>149</v>
      </c>
      <c r="BE400" s="171">
        <f t="shared" si="14"/>
        <v>0</v>
      </c>
      <c r="BF400" s="171">
        <f t="shared" si="15"/>
        <v>0</v>
      </c>
      <c r="BG400" s="171">
        <f t="shared" si="16"/>
        <v>0</v>
      </c>
      <c r="BH400" s="171">
        <f t="shared" si="17"/>
        <v>0</v>
      </c>
      <c r="BI400" s="171">
        <f t="shared" si="18"/>
        <v>0</v>
      </c>
      <c r="BJ400" s="25" t="s">
        <v>80</v>
      </c>
      <c r="BK400" s="171">
        <f t="shared" si="19"/>
        <v>0</v>
      </c>
      <c r="BL400" s="25" t="s">
        <v>156</v>
      </c>
      <c r="BM400" s="25" t="s">
        <v>1907</v>
      </c>
    </row>
    <row r="401" spans="2:65" s="1" customFormat="1" ht="25.5" customHeight="1">
      <c r="B401" s="160"/>
      <c r="C401" s="161" t="s">
        <v>527</v>
      </c>
      <c r="D401" s="161" t="s">
        <v>151</v>
      </c>
      <c r="E401" s="162" t="s">
        <v>634</v>
      </c>
      <c r="F401" s="163" t="s">
        <v>635</v>
      </c>
      <c r="G401" s="164" t="s">
        <v>154</v>
      </c>
      <c r="H401" s="165">
        <v>1</v>
      </c>
      <c r="I401" s="166"/>
      <c r="J401" s="166">
        <f t="shared" si="10"/>
        <v>0</v>
      </c>
      <c r="K401" s="163" t="s">
        <v>155</v>
      </c>
      <c r="L401" s="39"/>
      <c r="M401" s="167" t="s">
        <v>5</v>
      </c>
      <c r="N401" s="168" t="s">
        <v>44</v>
      </c>
      <c r="O401" s="169">
        <v>0.745</v>
      </c>
      <c r="P401" s="169">
        <f t="shared" si="11"/>
        <v>0.745</v>
      </c>
      <c r="Q401" s="169">
        <v>1.0000000000000001E-5</v>
      </c>
      <c r="R401" s="169">
        <f t="shared" si="12"/>
        <v>1.0000000000000001E-5</v>
      </c>
      <c r="S401" s="169">
        <v>0</v>
      </c>
      <c r="T401" s="170">
        <f t="shared" si="13"/>
        <v>0</v>
      </c>
      <c r="AR401" s="25" t="s">
        <v>156</v>
      </c>
      <c r="AT401" s="25" t="s">
        <v>151</v>
      </c>
      <c r="AU401" s="25" t="s">
        <v>82</v>
      </c>
      <c r="AY401" s="25" t="s">
        <v>149</v>
      </c>
      <c r="BE401" s="171">
        <f t="shared" si="14"/>
        <v>0</v>
      </c>
      <c r="BF401" s="171">
        <f t="shared" si="15"/>
        <v>0</v>
      </c>
      <c r="BG401" s="171">
        <f t="shared" si="16"/>
        <v>0</v>
      </c>
      <c r="BH401" s="171">
        <f t="shared" si="17"/>
        <v>0</v>
      </c>
      <c r="BI401" s="171">
        <f t="shared" si="18"/>
        <v>0</v>
      </c>
      <c r="BJ401" s="25" t="s">
        <v>80</v>
      </c>
      <c r="BK401" s="171">
        <f t="shared" si="19"/>
        <v>0</v>
      </c>
      <c r="BL401" s="25" t="s">
        <v>156</v>
      </c>
      <c r="BM401" s="25" t="s">
        <v>1908</v>
      </c>
    </row>
    <row r="402" spans="2:65" s="1" customFormat="1" ht="16.5" customHeight="1">
      <c r="B402" s="160"/>
      <c r="C402" s="202" t="s">
        <v>533</v>
      </c>
      <c r="D402" s="202" t="s">
        <v>415</v>
      </c>
      <c r="E402" s="203" t="s">
        <v>638</v>
      </c>
      <c r="F402" s="204" t="s">
        <v>639</v>
      </c>
      <c r="G402" s="205" t="s">
        <v>154</v>
      </c>
      <c r="H402" s="206">
        <v>1</v>
      </c>
      <c r="I402" s="207"/>
      <c r="J402" s="207">
        <f t="shared" si="10"/>
        <v>0</v>
      </c>
      <c r="K402" s="204" t="s">
        <v>155</v>
      </c>
      <c r="L402" s="208"/>
      <c r="M402" s="209" t="s">
        <v>5</v>
      </c>
      <c r="N402" s="210" t="s">
        <v>44</v>
      </c>
      <c r="O402" s="169">
        <v>0</v>
      </c>
      <c r="P402" s="169">
        <f t="shared" si="11"/>
        <v>0</v>
      </c>
      <c r="Q402" s="169">
        <v>6.0000000000000002E-5</v>
      </c>
      <c r="R402" s="169">
        <f t="shared" si="12"/>
        <v>6.0000000000000002E-5</v>
      </c>
      <c r="S402" s="169">
        <v>0</v>
      </c>
      <c r="T402" s="170">
        <f t="shared" si="13"/>
        <v>0</v>
      </c>
      <c r="AR402" s="25" t="s">
        <v>195</v>
      </c>
      <c r="AT402" s="25" t="s">
        <v>415</v>
      </c>
      <c r="AU402" s="25" t="s">
        <v>82</v>
      </c>
      <c r="AY402" s="25" t="s">
        <v>149</v>
      </c>
      <c r="BE402" s="171">
        <f t="shared" si="14"/>
        <v>0</v>
      </c>
      <c r="BF402" s="171">
        <f t="shared" si="15"/>
        <v>0</v>
      </c>
      <c r="BG402" s="171">
        <f t="shared" si="16"/>
        <v>0</v>
      </c>
      <c r="BH402" s="171">
        <f t="shared" si="17"/>
        <v>0</v>
      </c>
      <c r="BI402" s="171">
        <f t="shared" si="18"/>
        <v>0</v>
      </c>
      <c r="BJ402" s="25" t="s">
        <v>80</v>
      </c>
      <c r="BK402" s="171">
        <f t="shared" si="19"/>
        <v>0</v>
      </c>
      <c r="BL402" s="25" t="s">
        <v>156</v>
      </c>
      <c r="BM402" s="25" t="s">
        <v>1909</v>
      </c>
    </row>
    <row r="403" spans="2:65" s="1" customFormat="1" ht="25.5" customHeight="1">
      <c r="B403" s="160"/>
      <c r="C403" s="161" t="s">
        <v>537</v>
      </c>
      <c r="D403" s="161" t="s">
        <v>151</v>
      </c>
      <c r="E403" s="162" t="s">
        <v>642</v>
      </c>
      <c r="F403" s="163" t="s">
        <v>643</v>
      </c>
      <c r="G403" s="164" t="s">
        <v>154</v>
      </c>
      <c r="H403" s="165">
        <v>2</v>
      </c>
      <c r="I403" s="166"/>
      <c r="J403" s="166">
        <f t="shared" si="10"/>
        <v>0</v>
      </c>
      <c r="K403" s="163" t="s">
        <v>5</v>
      </c>
      <c r="L403" s="39"/>
      <c r="M403" s="167" t="s">
        <v>5</v>
      </c>
      <c r="N403" s="168" t="s">
        <v>44</v>
      </c>
      <c r="O403" s="169">
        <v>1.881</v>
      </c>
      <c r="P403" s="169">
        <f t="shared" si="11"/>
        <v>3.762</v>
      </c>
      <c r="Q403" s="169">
        <v>1E-4</v>
      </c>
      <c r="R403" s="169">
        <f t="shared" si="12"/>
        <v>2.0000000000000001E-4</v>
      </c>
      <c r="S403" s="169">
        <v>0</v>
      </c>
      <c r="T403" s="170">
        <f t="shared" si="13"/>
        <v>0</v>
      </c>
      <c r="AR403" s="25" t="s">
        <v>156</v>
      </c>
      <c r="AT403" s="25" t="s">
        <v>151</v>
      </c>
      <c r="AU403" s="25" t="s">
        <v>82</v>
      </c>
      <c r="AY403" s="25" t="s">
        <v>149</v>
      </c>
      <c r="BE403" s="171">
        <f t="shared" si="14"/>
        <v>0</v>
      </c>
      <c r="BF403" s="171">
        <f t="shared" si="15"/>
        <v>0</v>
      </c>
      <c r="BG403" s="171">
        <f t="shared" si="16"/>
        <v>0</v>
      </c>
      <c r="BH403" s="171">
        <f t="shared" si="17"/>
        <v>0</v>
      </c>
      <c r="BI403" s="171">
        <f t="shared" si="18"/>
        <v>0</v>
      </c>
      <c r="BJ403" s="25" t="s">
        <v>80</v>
      </c>
      <c r="BK403" s="171">
        <f t="shared" si="19"/>
        <v>0</v>
      </c>
      <c r="BL403" s="25" t="s">
        <v>156</v>
      </c>
      <c r="BM403" s="25" t="s">
        <v>1910</v>
      </c>
    </row>
    <row r="404" spans="2:65" s="12" customFormat="1">
      <c r="B404" s="172"/>
      <c r="D404" s="173" t="s">
        <v>173</v>
      </c>
      <c r="E404" s="174" t="s">
        <v>5</v>
      </c>
      <c r="F404" s="175" t="s">
        <v>82</v>
      </c>
      <c r="H404" s="176">
        <v>2</v>
      </c>
      <c r="L404" s="172"/>
      <c r="M404" s="177"/>
      <c r="N404" s="178"/>
      <c r="O404" s="178"/>
      <c r="P404" s="178"/>
      <c r="Q404" s="178"/>
      <c r="R404" s="178"/>
      <c r="S404" s="178"/>
      <c r="T404" s="179"/>
      <c r="AT404" s="174" t="s">
        <v>173</v>
      </c>
      <c r="AU404" s="174" t="s">
        <v>82</v>
      </c>
      <c r="AV404" s="12" t="s">
        <v>82</v>
      </c>
      <c r="AW404" s="12" t="s">
        <v>36</v>
      </c>
      <c r="AX404" s="12" t="s">
        <v>80</v>
      </c>
      <c r="AY404" s="174" t="s">
        <v>149</v>
      </c>
    </row>
    <row r="405" spans="2:65" s="1" customFormat="1" ht="16.5" customHeight="1">
      <c r="B405" s="160"/>
      <c r="C405" s="202" t="s">
        <v>544</v>
      </c>
      <c r="D405" s="202" t="s">
        <v>415</v>
      </c>
      <c r="E405" s="203" t="s">
        <v>647</v>
      </c>
      <c r="F405" s="204" t="s">
        <v>648</v>
      </c>
      <c r="G405" s="205" t="s">
        <v>154</v>
      </c>
      <c r="H405" s="206">
        <v>2</v>
      </c>
      <c r="I405" s="207"/>
      <c r="J405" s="207">
        <f>ROUND(I405*H405,2)</f>
        <v>0</v>
      </c>
      <c r="K405" s="204" t="s">
        <v>155</v>
      </c>
      <c r="L405" s="208"/>
      <c r="M405" s="209" t="s">
        <v>5</v>
      </c>
      <c r="N405" s="210" t="s">
        <v>44</v>
      </c>
      <c r="O405" s="169">
        <v>0</v>
      </c>
      <c r="P405" s="169">
        <f>O405*H405</f>
        <v>0</v>
      </c>
      <c r="Q405" s="169">
        <v>5.4000000000000003E-3</v>
      </c>
      <c r="R405" s="169">
        <f>Q405*H405</f>
        <v>1.0800000000000001E-2</v>
      </c>
      <c r="S405" s="169">
        <v>0</v>
      </c>
      <c r="T405" s="170">
        <f>S405*H405</f>
        <v>0</v>
      </c>
      <c r="AR405" s="25" t="s">
        <v>195</v>
      </c>
      <c r="AT405" s="25" t="s">
        <v>415</v>
      </c>
      <c r="AU405" s="25" t="s">
        <v>82</v>
      </c>
      <c r="AY405" s="25" t="s">
        <v>149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25" t="s">
        <v>80</v>
      </c>
      <c r="BK405" s="171">
        <f>ROUND(I405*H405,2)</f>
        <v>0</v>
      </c>
      <c r="BL405" s="25" t="s">
        <v>156</v>
      </c>
      <c r="BM405" s="25" t="s">
        <v>1911</v>
      </c>
    </row>
    <row r="406" spans="2:65" s="1" customFormat="1" ht="16.5" customHeight="1">
      <c r="B406" s="160"/>
      <c r="C406" s="161" t="s">
        <v>548</v>
      </c>
      <c r="D406" s="161" t="s">
        <v>151</v>
      </c>
      <c r="E406" s="162" t="s">
        <v>655</v>
      </c>
      <c r="F406" s="163" t="s">
        <v>656</v>
      </c>
      <c r="G406" s="164" t="s">
        <v>657</v>
      </c>
      <c r="H406" s="165">
        <v>3</v>
      </c>
      <c r="I406" s="166"/>
      <c r="J406" s="166">
        <f>ROUND(I406*H406,2)</f>
        <v>0</v>
      </c>
      <c r="K406" s="163" t="s">
        <v>155</v>
      </c>
      <c r="L406" s="39"/>
      <c r="M406" s="167" t="s">
        <v>5</v>
      </c>
      <c r="N406" s="168" t="s">
        <v>44</v>
      </c>
      <c r="O406" s="169">
        <v>0.84399999999999997</v>
      </c>
      <c r="P406" s="169">
        <f>O406*H406</f>
        <v>2.532</v>
      </c>
      <c r="Q406" s="169">
        <v>3.1E-4</v>
      </c>
      <c r="R406" s="169">
        <f>Q406*H406</f>
        <v>9.3000000000000005E-4</v>
      </c>
      <c r="S406" s="169">
        <v>0</v>
      </c>
      <c r="T406" s="170">
        <f>S406*H406</f>
        <v>0</v>
      </c>
      <c r="AR406" s="25" t="s">
        <v>156</v>
      </c>
      <c r="AT406" s="25" t="s">
        <v>151</v>
      </c>
      <c r="AU406" s="25" t="s">
        <v>82</v>
      </c>
      <c r="AY406" s="25" t="s">
        <v>149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25" t="s">
        <v>80</v>
      </c>
      <c r="BK406" s="171">
        <f>ROUND(I406*H406,2)</f>
        <v>0</v>
      </c>
      <c r="BL406" s="25" t="s">
        <v>156</v>
      </c>
      <c r="BM406" s="25" t="s">
        <v>1912</v>
      </c>
    </row>
    <row r="407" spans="2:65" s="1" customFormat="1" ht="16.5" customHeight="1">
      <c r="B407" s="160"/>
      <c r="C407" s="161" t="s">
        <v>552</v>
      </c>
      <c r="D407" s="161" t="s">
        <v>151</v>
      </c>
      <c r="E407" s="162" t="s">
        <v>660</v>
      </c>
      <c r="F407" s="163" t="s">
        <v>661</v>
      </c>
      <c r="G407" s="164" t="s">
        <v>154</v>
      </c>
      <c r="H407" s="165">
        <v>4</v>
      </c>
      <c r="I407" s="166"/>
      <c r="J407" s="166">
        <f>ROUND(I407*H407,2)</f>
        <v>0</v>
      </c>
      <c r="K407" s="163" t="s">
        <v>155</v>
      </c>
      <c r="L407" s="39"/>
      <c r="M407" s="167" t="s">
        <v>5</v>
      </c>
      <c r="N407" s="168" t="s">
        <v>44</v>
      </c>
      <c r="O407" s="169">
        <v>1.5620000000000001</v>
      </c>
      <c r="P407" s="169">
        <f>O407*H407</f>
        <v>6.2480000000000002</v>
      </c>
      <c r="Q407" s="169">
        <v>9.1800000000000007E-3</v>
      </c>
      <c r="R407" s="169">
        <f>Q407*H407</f>
        <v>3.6720000000000003E-2</v>
      </c>
      <c r="S407" s="169">
        <v>0</v>
      </c>
      <c r="T407" s="170">
        <f>S407*H407</f>
        <v>0</v>
      </c>
      <c r="AR407" s="25" t="s">
        <v>156</v>
      </c>
      <c r="AT407" s="25" t="s">
        <v>151</v>
      </c>
      <c r="AU407" s="25" t="s">
        <v>82</v>
      </c>
      <c r="AY407" s="25" t="s">
        <v>149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25" t="s">
        <v>80</v>
      </c>
      <c r="BK407" s="171">
        <f>ROUND(I407*H407,2)</f>
        <v>0</v>
      </c>
      <c r="BL407" s="25" t="s">
        <v>156</v>
      </c>
      <c r="BM407" s="25" t="s">
        <v>1913</v>
      </c>
    </row>
    <row r="408" spans="2:65" s="13" customFormat="1">
      <c r="B408" s="182"/>
      <c r="D408" s="173" t="s">
        <v>173</v>
      </c>
      <c r="E408" s="183" t="s">
        <v>5</v>
      </c>
      <c r="F408" s="184" t="s">
        <v>491</v>
      </c>
      <c r="H408" s="183" t="s">
        <v>5</v>
      </c>
      <c r="L408" s="182"/>
      <c r="M408" s="185"/>
      <c r="N408" s="186"/>
      <c r="O408" s="186"/>
      <c r="P408" s="186"/>
      <c r="Q408" s="186"/>
      <c r="R408" s="186"/>
      <c r="S408" s="186"/>
      <c r="T408" s="187"/>
      <c r="AT408" s="183" t="s">
        <v>173</v>
      </c>
      <c r="AU408" s="183" t="s">
        <v>82</v>
      </c>
      <c r="AV408" s="13" t="s">
        <v>80</v>
      </c>
      <c r="AW408" s="13" t="s">
        <v>36</v>
      </c>
      <c r="AX408" s="13" t="s">
        <v>73</v>
      </c>
      <c r="AY408" s="183" t="s">
        <v>149</v>
      </c>
    </row>
    <row r="409" spans="2:65" s="12" customFormat="1">
      <c r="B409" s="172"/>
      <c r="D409" s="173" t="s">
        <v>173</v>
      </c>
      <c r="E409" s="174" t="s">
        <v>5</v>
      </c>
      <c r="F409" s="175" t="s">
        <v>1914</v>
      </c>
      <c r="H409" s="176">
        <v>4</v>
      </c>
      <c r="L409" s="172"/>
      <c r="M409" s="177"/>
      <c r="N409" s="178"/>
      <c r="O409" s="178"/>
      <c r="P409" s="178"/>
      <c r="Q409" s="178"/>
      <c r="R409" s="178"/>
      <c r="S409" s="178"/>
      <c r="T409" s="179"/>
      <c r="AT409" s="174" t="s">
        <v>173</v>
      </c>
      <c r="AU409" s="174" t="s">
        <v>82</v>
      </c>
      <c r="AV409" s="12" t="s">
        <v>82</v>
      </c>
      <c r="AW409" s="12" t="s">
        <v>36</v>
      </c>
      <c r="AX409" s="12" t="s">
        <v>80</v>
      </c>
      <c r="AY409" s="174" t="s">
        <v>149</v>
      </c>
    </row>
    <row r="410" spans="2:65" s="1" customFormat="1" ht="16.5" customHeight="1">
      <c r="B410" s="160"/>
      <c r="C410" s="202" t="s">
        <v>556</v>
      </c>
      <c r="D410" s="202" t="s">
        <v>415</v>
      </c>
      <c r="E410" s="203" t="s">
        <v>665</v>
      </c>
      <c r="F410" s="204" t="s">
        <v>666</v>
      </c>
      <c r="G410" s="205" t="s">
        <v>154</v>
      </c>
      <c r="H410" s="206">
        <v>1</v>
      </c>
      <c r="I410" s="207"/>
      <c r="J410" s="207">
        <f>ROUND(I410*H410,2)</f>
        <v>0</v>
      </c>
      <c r="K410" s="204" t="s">
        <v>155</v>
      </c>
      <c r="L410" s="208"/>
      <c r="M410" s="209" t="s">
        <v>5</v>
      </c>
      <c r="N410" s="210" t="s">
        <v>44</v>
      </c>
      <c r="O410" s="169">
        <v>0</v>
      </c>
      <c r="P410" s="169">
        <f>O410*H410</f>
        <v>0</v>
      </c>
      <c r="Q410" s="169">
        <v>0.254</v>
      </c>
      <c r="R410" s="169">
        <f>Q410*H410</f>
        <v>0.254</v>
      </c>
      <c r="S410" s="169">
        <v>0</v>
      </c>
      <c r="T410" s="170">
        <f>S410*H410</f>
        <v>0</v>
      </c>
      <c r="AR410" s="25" t="s">
        <v>195</v>
      </c>
      <c r="AT410" s="25" t="s">
        <v>415</v>
      </c>
      <c r="AU410" s="25" t="s">
        <v>82</v>
      </c>
      <c r="AY410" s="25" t="s">
        <v>149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25" t="s">
        <v>80</v>
      </c>
      <c r="BK410" s="171">
        <f>ROUND(I410*H410,2)</f>
        <v>0</v>
      </c>
      <c r="BL410" s="25" t="s">
        <v>156</v>
      </c>
      <c r="BM410" s="25" t="s">
        <v>1915</v>
      </c>
    </row>
    <row r="411" spans="2:65" s="1" customFormat="1" ht="16.5" customHeight="1">
      <c r="B411" s="160"/>
      <c r="C411" s="202" t="s">
        <v>560</v>
      </c>
      <c r="D411" s="202" t="s">
        <v>415</v>
      </c>
      <c r="E411" s="203" t="s">
        <v>669</v>
      </c>
      <c r="F411" s="204" t="s">
        <v>670</v>
      </c>
      <c r="G411" s="205" t="s">
        <v>154</v>
      </c>
      <c r="H411" s="206">
        <v>1</v>
      </c>
      <c r="I411" s="207"/>
      <c r="J411" s="207">
        <f>ROUND(I411*H411,2)</f>
        <v>0</v>
      </c>
      <c r="K411" s="204" t="s">
        <v>155</v>
      </c>
      <c r="L411" s="208"/>
      <c r="M411" s="209" t="s">
        <v>5</v>
      </c>
      <c r="N411" s="210" t="s">
        <v>44</v>
      </c>
      <c r="O411" s="169">
        <v>0</v>
      </c>
      <c r="P411" s="169">
        <f>O411*H411</f>
        <v>0</v>
      </c>
      <c r="Q411" s="169">
        <v>0.50600000000000001</v>
      </c>
      <c r="R411" s="169">
        <f>Q411*H411</f>
        <v>0.50600000000000001</v>
      </c>
      <c r="S411" s="169">
        <v>0</v>
      </c>
      <c r="T411" s="170">
        <f>S411*H411</f>
        <v>0</v>
      </c>
      <c r="AR411" s="25" t="s">
        <v>195</v>
      </c>
      <c r="AT411" s="25" t="s">
        <v>415</v>
      </c>
      <c r="AU411" s="25" t="s">
        <v>82</v>
      </c>
      <c r="AY411" s="25" t="s">
        <v>149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25" t="s">
        <v>80</v>
      </c>
      <c r="BK411" s="171">
        <f>ROUND(I411*H411,2)</f>
        <v>0</v>
      </c>
      <c r="BL411" s="25" t="s">
        <v>156</v>
      </c>
      <c r="BM411" s="25" t="s">
        <v>1916</v>
      </c>
    </row>
    <row r="412" spans="2:65" s="1" customFormat="1" ht="16.5" customHeight="1">
      <c r="B412" s="160"/>
      <c r="C412" s="202" t="s">
        <v>564</v>
      </c>
      <c r="D412" s="202" t="s">
        <v>415</v>
      </c>
      <c r="E412" s="203" t="s">
        <v>673</v>
      </c>
      <c r="F412" s="204" t="s">
        <v>674</v>
      </c>
      <c r="G412" s="205" t="s">
        <v>154</v>
      </c>
      <c r="H412" s="206">
        <v>2</v>
      </c>
      <c r="I412" s="207"/>
      <c r="J412" s="207">
        <f>ROUND(I412*H412,2)</f>
        <v>0</v>
      </c>
      <c r="K412" s="204" t="s">
        <v>155</v>
      </c>
      <c r="L412" s="208"/>
      <c r="M412" s="209" t="s">
        <v>5</v>
      </c>
      <c r="N412" s="210" t="s">
        <v>44</v>
      </c>
      <c r="O412" s="169">
        <v>0</v>
      </c>
      <c r="P412" s="169">
        <f>O412*H412</f>
        <v>0</v>
      </c>
      <c r="Q412" s="169">
        <v>1.0129999999999999</v>
      </c>
      <c r="R412" s="169">
        <f>Q412*H412</f>
        <v>2.0259999999999998</v>
      </c>
      <c r="S412" s="169">
        <v>0</v>
      </c>
      <c r="T412" s="170">
        <f>S412*H412</f>
        <v>0</v>
      </c>
      <c r="AR412" s="25" t="s">
        <v>195</v>
      </c>
      <c r="AT412" s="25" t="s">
        <v>415</v>
      </c>
      <c r="AU412" s="25" t="s">
        <v>82</v>
      </c>
      <c r="AY412" s="25" t="s">
        <v>149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25" t="s">
        <v>80</v>
      </c>
      <c r="BK412" s="171">
        <f>ROUND(I412*H412,2)</f>
        <v>0</v>
      </c>
      <c r="BL412" s="25" t="s">
        <v>156</v>
      </c>
      <c r="BM412" s="25" t="s">
        <v>1917</v>
      </c>
    </row>
    <row r="413" spans="2:65" s="1" customFormat="1" ht="16.5" customHeight="1">
      <c r="B413" s="160"/>
      <c r="C413" s="161" t="s">
        <v>569</v>
      </c>
      <c r="D413" s="161" t="s">
        <v>151</v>
      </c>
      <c r="E413" s="162" t="s">
        <v>677</v>
      </c>
      <c r="F413" s="163" t="s">
        <v>678</v>
      </c>
      <c r="G413" s="164" t="s">
        <v>154</v>
      </c>
      <c r="H413" s="165">
        <v>3</v>
      </c>
      <c r="I413" s="166"/>
      <c r="J413" s="166">
        <f>ROUND(I413*H413,2)</f>
        <v>0</v>
      </c>
      <c r="K413" s="163" t="s">
        <v>155</v>
      </c>
      <c r="L413" s="39"/>
      <c r="M413" s="167" t="s">
        <v>5</v>
      </c>
      <c r="N413" s="168" t="s">
        <v>44</v>
      </c>
      <c r="O413" s="169">
        <v>1.6639999999999999</v>
      </c>
      <c r="P413" s="169">
        <f>O413*H413</f>
        <v>4.992</v>
      </c>
      <c r="Q413" s="169">
        <v>1.1469999999999999E-2</v>
      </c>
      <c r="R413" s="169">
        <f>Q413*H413</f>
        <v>3.4409999999999996E-2</v>
      </c>
      <c r="S413" s="169">
        <v>0</v>
      </c>
      <c r="T413" s="170">
        <f>S413*H413</f>
        <v>0</v>
      </c>
      <c r="AR413" s="25" t="s">
        <v>156</v>
      </c>
      <c r="AT413" s="25" t="s">
        <v>151</v>
      </c>
      <c r="AU413" s="25" t="s">
        <v>82</v>
      </c>
      <c r="AY413" s="25" t="s">
        <v>149</v>
      </c>
      <c r="BE413" s="171">
        <f>IF(N413="základní",J413,0)</f>
        <v>0</v>
      </c>
      <c r="BF413" s="171">
        <f>IF(N413="snížená",J413,0)</f>
        <v>0</v>
      </c>
      <c r="BG413" s="171">
        <f>IF(N413="zákl. přenesená",J413,0)</f>
        <v>0</v>
      </c>
      <c r="BH413" s="171">
        <f>IF(N413="sníž. přenesená",J413,0)</f>
        <v>0</v>
      </c>
      <c r="BI413" s="171">
        <f>IF(N413="nulová",J413,0)</f>
        <v>0</v>
      </c>
      <c r="BJ413" s="25" t="s">
        <v>80</v>
      </c>
      <c r="BK413" s="171">
        <f>ROUND(I413*H413,2)</f>
        <v>0</v>
      </c>
      <c r="BL413" s="25" t="s">
        <v>156</v>
      </c>
      <c r="BM413" s="25" t="s">
        <v>1918</v>
      </c>
    </row>
    <row r="414" spans="2:65" s="13" customFormat="1">
      <c r="B414" s="182"/>
      <c r="D414" s="173" t="s">
        <v>173</v>
      </c>
      <c r="E414" s="183" t="s">
        <v>5</v>
      </c>
      <c r="F414" s="184" t="s">
        <v>491</v>
      </c>
      <c r="H414" s="183" t="s">
        <v>5</v>
      </c>
      <c r="L414" s="182"/>
      <c r="M414" s="185"/>
      <c r="N414" s="186"/>
      <c r="O414" s="186"/>
      <c r="P414" s="186"/>
      <c r="Q414" s="186"/>
      <c r="R414" s="186"/>
      <c r="S414" s="186"/>
      <c r="T414" s="187"/>
      <c r="AT414" s="183" t="s">
        <v>173</v>
      </c>
      <c r="AU414" s="183" t="s">
        <v>82</v>
      </c>
      <c r="AV414" s="13" t="s">
        <v>80</v>
      </c>
      <c r="AW414" s="13" t="s">
        <v>36</v>
      </c>
      <c r="AX414" s="13" t="s">
        <v>73</v>
      </c>
      <c r="AY414" s="183" t="s">
        <v>149</v>
      </c>
    </row>
    <row r="415" spans="2:65" s="12" customFormat="1">
      <c r="B415" s="172"/>
      <c r="D415" s="173" t="s">
        <v>173</v>
      </c>
      <c r="E415" s="174" t="s">
        <v>5</v>
      </c>
      <c r="F415" s="175" t="s">
        <v>161</v>
      </c>
      <c r="H415" s="176">
        <v>3</v>
      </c>
      <c r="L415" s="172"/>
      <c r="M415" s="177"/>
      <c r="N415" s="178"/>
      <c r="O415" s="178"/>
      <c r="P415" s="178"/>
      <c r="Q415" s="178"/>
      <c r="R415" s="178"/>
      <c r="S415" s="178"/>
      <c r="T415" s="179"/>
      <c r="AT415" s="174" t="s">
        <v>173</v>
      </c>
      <c r="AU415" s="174" t="s">
        <v>82</v>
      </c>
      <c r="AV415" s="12" t="s">
        <v>82</v>
      </c>
      <c r="AW415" s="12" t="s">
        <v>36</v>
      </c>
      <c r="AX415" s="12" t="s">
        <v>80</v>
      </c>
      <c r="AY415" s="174" t="s">
        <v>149</v>
      </c>
    </row>
    <row r="416" spans="2:65" s="1" customFormat="1" ht="16.5" customHeight="1">
      <c r="B416" s="160"/>
      <c r="C416" s="202" t="s">
        <v>575</v>
      </c>
      <c r="D416" s="202" t="s">
        <v>415</v>
      </c>
      <c r="E416" s="203" t="s">
        <v>681</v>
      </c>
      <c r="F416" s="204" t="s">
        <v>682</v>
      </c>
      <c r="G416" s="205" t="s">
        <v>154</v>
      </c>
      <c r="H416" s="206">
        <v>3</v>
      </c>
      <c r="I416" s="207"/>
      <c r="J416" s="207">
        <f>ROUND(I416*H416,2)</f>
        <v>0</v>
      </c>
      <c r="K416" s="204" t="s">
        <v>155</v>
      </c>
      <c r="L416" s="208"/>
      <c r="M416" s="209" t="s">
        <v>5</v>
      </c>
      <c r="N416" s="210" t="s">
        <v>44</v>
      </c>
      <c r="O416" s="169">
        <v>0</v>
      </c>
      <c r="P416" s="169">
        <f>O416*H416</f>
        <v>0</v>
      </c>
      <c r="Q416" s="169">
        <v>0.58499999999999996</v>
      </c>
      <c r="R416" s="169">
        <f>Q416*H416</f>
        <v>1.7549999999999999</v>
      </c>
      <c r="S416" s="169">
        <v>0</v>
      </c>
      <c r="T416" s="170">
        <f>S416*H416</f>
        <v>0</v>
      </c>
      <c r="AR416" s="25" t="s">
        <v>195</v>
      </c>
      <c r="AT416" s="25" t="s">
        <v>415</v>
      </c>
      <c r="AU416" s="25" t="s">
        <v>82</v>
      </c>
      <c r="AY416" s="25" t="s">
        <v>149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25" t="s">
        <v>80</v>
      </c>
      <c r="BK416" s="171">
        <f>ROUND(I416*H416,2)</f>
        <v>0</v>
      </c>
      <c r="BL416" s="25" t="s">
        <v>156</v>
      </c>
      <c r="BM416" s="25" t="s">
        <v>1919</v>
      </c>
    </row>
    <row r="417" spans="2:65" s="1" customFormat="1" ht="16.5" customHeight="1">
      <c r="B417" s="160"/>
      <c r="C417" s="161" t="s">
        <v>579</v>
      </c>
      <c r="D417" s="161" t="s">
        <v>151</v>
      </c>
      <c r="E417" s="162" t="s">
        <v>685</v>
      </c>
      <c r="F417" s="163" t="s">
        <v>686</v>
      </c>
      <c r="G417" s="164" t="s">
        <v>154</v>
      </c>
      <c r="H417" s="165">
        <v>3</v>
      </c>
      <c r="I417" s="166"/>
      <c r="J417" s="166">
        <f>ROUND(I417*H417,2)</f>
        <v>0</v>
      </c>
      <c r="K417" s="163" t="s">
        <v>155</v>
      </c>
      <c r="L417" s="39"/>
      <c r="M417" s="167" t="s">
        <v>5</v>
      </c>
      <c r="N417" s="168" t="s">
        <v>44</v>
      </c>
      <c r="O417" s="169">
        <v>2.08</v>
      </c>
      <c r="P417" s="169">
        <f>O417*H417</f>
        <v>6.24</v>
      </c>
      <c r="Q417" s="169">
        <v>2.7529999999999999E-2</v>
      </c>
      <c r="R417" s="169">
        <f>Q417*H417</f>
        <v>8.2589999999999997E-2</v>
      </c>
      <c r="S417" s="169">
        <v>0</v>
      </c>
      <c r="T417" s="170">
        <f>S417*H417</f>
        <v>0</v>
      </c>
      <c r="AR417" s="25" t="s">
        <v>156</v>
      </c>
      <c r="AT417" s="25" t="s">
        <v>151</v>
      </c>
      <c r="AU417" s="25" t="s">
        <v>82</v>
      </c>
      <c r="AY417" s="25" t="s">
        <v>149</v>
      </c>
      <c r="BE417" s="171">
        <f>IF(N417="základní",J417,0)</f>
        <v>0</v>
      </c>
      <c r="BF417" s="171">
        <f>IF(N417="snížená",J417,0)</f>
        <v>0</v>
      </c>
      <c r="BG417" s="171">
        <f>IF(N417="zákl. přenesená",J417,0)</f>
        <v>0</v>
      </c>
      <c r="BH417" s="171">
        <f>IF(N417="sníž. přenesená",J417,0)</f>
        <v>0</v>
      </c>
      <c r="BI417" s="171">
        <f>IF(N417="nulová",J417,0)</f>
        <v>0</v>
      </c>
      <c r="BJ417" s="25" t="s">
        <v>80</v>
      </c>
      <c r="BK417" s="171">
        <f>ROUND(I417*H417,2)</f>
        <v>0</v>
      </c>
      <c r="BL417" s="25" t="s">
        <v>156</v>
      </c>
      <c r="BM417" s="25" t="s">
        <v>1920</v>
      </c>
    </row>
    <row r="418" spans="2:65" s="13" customFormat="1">
      <c r="B418" s="182"/>
      <c r="D418" s="173" t="s">
        <v>173</v>
      </c>
      <c r="E418" s="183" t="s">
        <v>5</v>
      </c>
      <c r="F418" s="184" t="s">
        <v>491</v>
      </c>
      <c r="H418" s="183" t="s">
        <v>5</v>
      </c>
      <c r="L418" s="182"/>
      <c r="M418" s="185"/>
      <c r="N418" s="186"/>
      <c r="O418" s="186"/>
      <c r="P418" s="186"/>
      <c r="Q418" s="186"/>
      <c r="R418" s="186"/>
      <c r="S418" s="186"/>
      <c r="T418" s="187"/>
      <c r="AT418" s="183" t="s">
        <v>173</v>
      </c>
      <c r="AU418" s="183" t="s">
        <v>82</v>
      </c>
      <c r="AV418" s="13" t="s">
        <v>80</v>
      </c>
      <c r="AW418" s="13" t="s">
        <v>36</v>
      </c>
      <c r="AX418" s="13" t="s">
        <v>73</v>
      </c>
      <c r="AY418" s="183" t="s">
        <v>149</v>
      </c>
    </row>
    <row r="419" spans="2:65" s="12" customFormat="1">
      <c r="B419" s="172"/>
      <c r="D419" s="173" t="s">
        <v>173</v>
      </c>
      <c r="E419" s="174" t="s">
        <v>5</v>
      </c>
      <c r="F419" s="175" t="s">
        <v>161</v>
      </c>
      <c r="H419" s="176">
        <v>3</v>
      </c>
      <c r="L419" s="172"/>
      <c r="M419" s="177"/>
      <c r="N419" s="178"/>
      <c r="O419" s="178"/>
      <c r="P419" s="178"/>
      <c r="Q419" s="178"/>
      <c r="R419" s="178"/>
      <c r="S419" s="178"/>
      <c r="T419" s="179"/>
      <c r="AT419" s="174" t="s">
        <v>173</v>
      </c>
      <c r="AU419" s="174" t="s">
        <v>82</v>
      </c>
      <c r="AV419" s="12" t="s">
        <v>82</v>
      </c>
      <c r="AW419" s="12" t="s">
        <v>36</v>
      </c>
      <c r="AX419" s="12" t="s">
        <v>80</v>
      </c>
      <c r="AY419" s="174" t="s">
        <v>149</v>
      </c>
    </row>
    <row r="420" spans="2:65" s="1" customFormat="1" ht="16.5" customHeight="1">
      <c r="B420" s="160"/>
      <c r="C420" s="202" t="s">
        <v>583</v>
      </c>
      <c r="D420" s="202" t="s">
        <v>415</v>
      </c>
      <c r="E420" s="203" t="s">
        <v>690</v>
      </c>
      <c r="F420" s="204" t="s">
        <v>691</v>
      </c>
      <c r="G420" s="205" t="s">
        <v>154</v>
      </c>
      <c r="H420" s="206">
        <v>3</v>
      </c>
      <c r="I420" s="207"/>
      <c r="J420" s="207">
        <f>ROUND(I420*H420,2)</f>
        <v>0</v>
      </c>
      <c r="K420" s="204" t="s">
        <v>155</v>
      </c>
      <c r="L420" s="208"/>
      <c r="M420" s="209" t="s">
        <v>5</v>
      </c>
      <c r="N420" s="210" t="s">
        <v>44</v>
      </c>
      <c r="O420" s="169">
        <v>0</v>
      </c>
      <c r="P420" s="169">
        <f>O420*H420</f>
        <v>0</v>
      </c>
      <c r="Q420" s="169">
        <v>1.6</v>
      </c>
      <c r="R420" s="169">
        <f>Q420*H420</f>
        <v>4.8000000000000007</v>
      </c>
      <c r="S420" s="169">
        <v>0</v>
      </c>
      <c r="T420" s="170">
        <f>S420*H420</f>
        <v>0</v>
      </c>
      <c r="AR420" s="25" t="s">
        <v>195</v>
      </c>
      <c r="AT420" s="25" t="s">
        <v>415</v>
      </c>
      <c r="AU420" s="25" t="s">
        <v>82</v>
      </c>
      <c r="AY420" s="25" t="s">
        <v>149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25" t="s">
        <v>80</v>
      </c>
      <c r="BK420" s="171">
        <f>ROUND(I420*H420,2)</f>
        <v>0</v>
      </c>
      <c r="BL420" s="25" t="s">
        <v>156</v>
      </c>
      <c r="BM420" s="25" t="s">
        <v>1921</v>
      </c>
    </row>
    <row r="421" spans="2:65" s="1" customFormat="1" ht="63.75" customHeight="1">
      <c r="B421" s="160"/>
      <c r="C421" s="202" t="s">
        <v>587</v>
      </c>
      <c r="D421" s="202" t="s">
        <v>415</v>
      </c>
      <c r="E421" s="203" t="s">
        <v>698</v>
      </c>
      <c r="F421" s="204" t="s">
        <v>699</v>
      </c>
      <c r="G421" s="205" t="s">
        <v>154</v>
      </c>
      <c r="H421" s="206">
        <v>7</v>
      </c>
      <c r="I421" s="207"/>
      <c r="J421" s="207">
        <f>ROUND(I421*H421,2)</f>
        <v>0</v>
      </c>
      <c r="K421" s="204" t="s">
        <v>5</v>
      </c>
      <c r="L421" s="208"/>
      <c r="M421" s="209" t="s">
        <v>5</v>
      </c>
      <c r="N421" s="210" t="s">
        <v>44</v>
      </c>
      <c r="O421" s="169">
        <v>0</v>
      </c>
      <c r="P421" s="169">
        <f>O421*H421</f>
        <v>0</v>
      </c>
      <c r="Q421" s="169">
        <v>2E-3</v>
      </c>
      <c r="R421" s="169">
        <f>Q421*H421</f>
        <v>1.4E-2</v>
      </c>
      <c r="S421" s="169">
        <v>0</v>
      </c>
      <c r="T421" s="170">
        <f>S421*H421</f>
        <v>0</v>
      </c>
      <c r="AR421" s="25" t="s">
        <v>195</v>
      </c>
      <c r="AT421" s="25" t="s">
        <v>415</v>
      </c>
      <c r="AU421" s="25" t="s">
        <v>82</v>
      </c>
      <c r="AY421" s="25" t="s">
        <v>149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25" t="s">
        <v>80</v>
      </c>
      <c r="BK421" s="171">
        <f>ROUND(I421*H421,2)</f>
        <v>0</v>
      </c>
      <c r="BL421" s="25" t="s">
        <v>156</v>
      </c>
      <c r="BM421" s="25" t="s">
        <v>1922</v>
      </c>
    </row>
    <row r="422" spans="2:65" s="1" customFormat="1" ht="25.5" customHeight="1">
      <c r="B422" s="160"/>
      <c r="C422" s="161" t="s">
        <v>591</v>
      </c>
      <c r="D422" s="161" t="s">
        <v>151</v>
      </c>
      <c r="E422" s="162" t="s">
        <v>996</v>
      </c>
      <c r="F422" s="163" t="s">
        <v>997</v>
      </c>
      <c r="G422" s="164" t="s">
        <v>154</v>
      </c>
      <c r="H422" s="165">
        <v>3</v>
      </c>
      <c r="I422" s="166"/>
      <c r="J422" s="166">
        <f>ROUND(I422*H422,2)</f>
        <v>0</v>
      </c>
      <c r="K422" s="163" t="s">
        <v>5</v>
      </c>
      <c r="L422" s="39"/>
      <c r="M422" s="167" t="s">
        <v>5</v>
      </c>
      <c r="N422" s="168" t="s">
        <v>44</v>
      </c>
      <c r="O422" s="169">
        <v>2</v>
      </c>
      <c r="P422" s="169">
        <f>O422*H422</f>
        <v>6</v>
      </c>
      <c r="Q422" s="169">
        <v>7.0200000000000002E-3</v>
      </c>
      <c r="R422" s="169">
        <f>Q422*H422</f>
        <v>2.1060000000000002E-2</v>
      </c>
      <c r="S422" s="169">
        <v>0</v>
      </c>
      <c r="T422" s="170">
        <f>S422*H422</f>
        <v>0</v>
      </c>
      <c r="AR422" s="25" t="s">
        <v>156</v>
      </c>
      <c r="AT422" s="25" t="s">
        <v>151</v>
      </c>
      <c r="AU422" s="25" t="s">
        <v>82</v>
      </c>
      <c r="AY422" s="25" t="s">
        <v>149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25" t="s">
        <v>80</v>
      </c>
      <c r="BK422" s="171">
        <f>ROUND(I422*H422,2)</f>
        <v>0</v>
      </c>
      <c r="BL422" s="25" t="s">
        <v>156</v>
      </c>
      <c r="BM422" s="25" t="s">
        <v>1923</v>
      </c>
    </row>
    <row r="423" spans="2:65" s="13" customFormat="1">
      <c r="B423" s="182"/>
      <c r="D423" s="173" t="s">
        <v>173</v>
      </c>
      <c r="E423" s="183" t="s">
        <v>5</v>
      </c>
      <c r="F423" s="184" t="s">
        <v>491</v>
      </c>
      <c r="H423" s="183" t="s">
        <v>5</v>
      </c>
      <c r="L423" s="182"/>
      <c r="M423" s="185"/>
      <c r="N423" s="186"/>
      <c r="O423" s="186"/>
      <c r="P423" s="186"/>
      <c r="Q423" s="186"/>
      <c r="R423" s="186"/>
      <c r="S423" s="186"/>
      <c r="T423" s="187"/>
      <c r="AT423" s="183" t="s">
        <v>173</v>
      </c>
      <c r="AU423" s="183" t="s">
        <v>82</v>
      </c>
      <c r="AV423" s="13" t="s">
        <v>80</v>
      </c>
      <c r="AW423" s="13" t="s">
        <v>36</v>
      </c>
      <c r="AX423" s="13" t="s">
        <v>73</v>
      </c>
      <c r="AY423" s="183" t="s">
        <v>149</v>
      </c>
    </row>
    <row r="424" spans="2:65" s="12" customFormat="1">
      <c r="B424" s="172"/>
      <c r="D424" s="173" t="s">
        <v>173</v>
      </c>
      <c r="E424" s="174" t="s">
        <v>5</v>
      </c>
      <c r="F424" s="175" t="s">
        <v>161</v>
      </c>
      <c r="H424" s="176">
        <v>3</v>
      </c>
      <c r="L424" s="172"/>
      <c r="M424" s="177"/>
      <c r="N424" s="178"/>
      <c r="O424" s="178"/>
      <c r="P424" s="178"/>
      <c r="Q424" s="178"/>
      <c r="R424" s="178"/>
      <c r="S424" s="178"/>
      <c r="T424" s="179"/>
      <c r="AT424" s="174" t="s">
        <v>173</v>
      </c>
      <c r="AU424" s="174" t="s">
        <v>82</v>
      </c>
      <c r="AV424" s="12" t="s">
        <v>82</v>
      </c>
      <c r="AW424" s="12" t="s">
        <v>36</v>
      </c>
      <c r="AX424" s="12" t="s">
        <v>80</v>
      </c>
      <c r="AY424" s="174" t="s">
        <v>149</v>
      </c>
    </row>
    <row r="425" spans="2:65" s="1" customFormat="1" ht="16.5" customHeight="1">
      <c r="B425" s="160"/>
      <c r="C425" s="202" t="s">
        <v>595</v>
      </c>
      <c r="D425" s="202" t="s">
        <v>415</v>
      </c>
      <c r="E425" s="203" t="s">
        <v>999</v>
      </c>
      <c r="F425" s="204" t="s">
        <v>1000</v>
      </c>
      <c r="G425" s="205" t="s">
        <v>154</v>
      </c>
      <c r="H425" s="206">
        <v>2</v>
      </c>
      <c r="I425" s="207"/>
      <c r="J425" s="207">
        <f>ROUND(I425*H425,2)</f>
        <v>0</v>
      </c>
      <c r="K425" s="204" t="s">
        <v>5</v>
      </c>
      <c r="L425" s="208"/>
      <c r="M425" s="209" t="s">
        <v>5</v>
      </c>
      <c r="N425" s="210" t="s">
        <v>44</v>
      </c>
      <c r="O425" s="169">
        <v>0</v>
      </c>
      <c r="P425" s="169">
        <f>O425*H425</f>
        <v>0</v>
      </c>
      <c r="Q425" s="169">
        <v>7.9000000000000001E-2</v>
      </c>
      <c r="R425" s="169">
        <f>Q425*H425</f>
        <v>0.158</v>
      </c>
      <c r="S425" s="169">
        <v>0</v>
      </c>
      <c r="T425" s="170">
        <f>S425*H425</f>
        <v>0</v>
      </c>
      <c r="AR425" s="25" t="s">
        <v>195</v>
      </c>
      <c r="AT425" s="25" t="s">
        <v>415</v>
      </c>
      <c r="AU425" s="25" t="s">
        <v>82</v>
      </c>
      <c r="AY425" s="25" t="s">
        <v>149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25" t="s">
        <v>80</v>
      </c>
      <c r="BK425" s="171">
        <f>ROUND(I425*H425,2)</f>
        <v>0</v>
      </c>
      <c r="BL425" s="25" t="s">
        <v>156</v>
      </c>
      <c r="BM425" s="25" t="s">
        <v>1924</v>
      </c>
    </row>
    <row r="426" spans="2:65" s="1" customFormat="1" ht="16.5" customHeight="1">
      <c r="B426" s="160"/>
      <c r="C426" s="202" t="s">
        <v>601</v>
      </c>
      <c r="D426" s="202" t="s">
        <v>415</v>
      </c>
      <c r="E426" s="203" t="s">
        <v>1749</v>
      </c>
      <c r="F426" s="204" t="s">
        <v>1750</v>
      </c>
      <c r="G426" s="205" t="s">
        <v>154</v>
      </c>
      <c r="H426" s="206">
        <v>1</v>
      </c>
      <c r="I426" s="207"/>
      <c r="J426" s="207">
        <f>ROUND(I426*H426,2)</f>
        <v>0</v>
      </c>
      <c r="K426" s="204" t="s">
        <v>5</v>
      </c>
      <c r="L426" s="208"/>
      <c r="M426" s="209" t="s">
        <v>5</v>
      </c>
      <c r="N426" s="210" t="s">
        <v>44</v>
      </c>
      <c r="O426" s="169">
        <v>0</v>
      </c>
      <c r="P426" s="169">
        <f>O426*H426</f>
        <v>0</v>
      </c>
      <c r="Q426" s="169">
        <v>8.1000000000000003E-2</v>
      </c>
      <c r="R426" s="169">
        <f>Q426*H426</f>
        <v>8.1000000000000003E-2</v>
      </c>
      <c r="S426" s="169">
        <v>0</v>
      </c>
      <c r="T426" s="170">
        <f>S426*H426</f>
        <v>0</v>
      </c>
      <c r="AR426" s="25" t="s">
        <v>195</v>
      </c>
      <c r="AT426" s="25" t="s">
        <v>415</v>
      </c>
      <c r="AU426" s="25" t="s">
        <v>82</v>
      </c>
      <c r="AY426" s="25" t="s">
        <v>149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25" t="s">
        <v>80</v>
      </c>
      <c r="BK426" s="171">
        <f>ROUND(I426*H426,2)</f>
        <v>0</v>
      </c>
      <c r="BL426" s="25" t="s">
        <v>156</v>
      </c>
      <c r="BM426" s="25" t="s">
        <v>1925</v>
      </c>
    </row>
    <row r="427" spans="2:65" s="1" customFormat="1" ht="16.5" customHeight="1">
      <c r="B427" s="160"/>
      <c r="C427" s="202" t="s">
        <v>605</v>
      </c>
      <c r="D427" s="202" t="s">
        <v>415</v>
      </c>
      <c r="E427" s="203" t="s">
        <v>1002</v>
      </c>
      <c r="F427" s="204" t="s">
        <v>1003</v>
      </c>
      <c r="G427" s="205" t="s">
        <v>154</v>
      </c>
      <c r="H427" s="206">
        <v>3</v>
      </c>
      <c r="I427" s="207"/>
      <c r="J427" s="207">
        <f>ROUND(I427*H427,2)</f>
        <v>0</v>
      </c>
      <c r="K427" s="204" t="s">
        <v>5</v>
      </c>
      <c r="L427" s="208"/>
      <c r="M427" s="209" t="s">
        <v>5</v>
      </c>
      <c r="N427" s="210" t="s">
        <v>44</v>
      </c>
      <c r="O427" s="169">
        <v>0</v>
      </c>
      <c r="P427" s="169">
        <f>O427*H427</f>
        <v>0</v>
      </c>
      <c r="Q427" s="169">
        <v>0.01</v>
      </c>
      <c r="R427" s="169">
        <f>Q427*H427</f>
        <v>0.03</v>
      </c>
      <c r="S427" s="169">
        <v>0</v>
      </c>
      <c r="T427" s="170">
        <f>S427*H427</f>
        <v>0</v>
      </c>
      <c r="AR427" s="25" t="s">
        <v>195</v>
      </c>
      <c r="AT427" s="25" t="s">
        <v>415</v>
      </c>
      <c r="AU427" s="25" t="s">
        <v>82</v>
      </c>
      <c r="AY427" s="25" t="s">
        <v>149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25" t="s">
        <v>80</v>
      </c>
      <c r="BK427" s="171">
        <f>ROUND(I427*H427,2)</f>
        <v>0</v>
      </c>
      <c r="BL427" s="25" t="s">
        <v>156</v>
      </c>
      <c r="BM427" s="25" t="s">
        <v>1926</v>
      </c>
    </row>
    <row r="428" spans="2:65" s="11" customFormat="1" ht="29.85" customHeight="1">
      <c r="B428" s="148"/>
      <c r="D428" s="149" t="s">
        <v>72</v>
      </c>
      <c r="E428" s="158" t="s">
        <v>203</v>
      </c>
      <c r="F428" s="158" t="s">
        <v>714</v>
      </c>
      <c r="J428" s="159">
        <f>BK428</f>
        <v>0</v>
      </c>
      <c r="L428" s="148"/>
      <c r="M428" s="152"/>
      <c r="N428" s="153"/>
      <c r="O428" s="153"/>
      <c r="P428" s="154">
        <f>SUM(P429:P448)</f>
        <v>7.92</v>
      </c>
      <c r="Q428" s="153"/>
      <c r="R428" s="154">
        <f>SUM(R429:R448)</f>
        <v>0.78096349999999992</v>
      </c>
      <c r="S428" s="153"/>
      <c r="T428" s="155">
        <f>SUM(T429:T448)</f>
        <v>1.89E-2</v>
      </c>
      <c r="AR428" s="149" t="s">
        <v>80</v>
      </c>
      <c r="AT428" s="156" t="s">
        <v>72</v>
      </c>
      <c r="AU428" s="156" t="s">
        <v>80</v>
      </c>
      <c r="AY428" s="149" t="s">
        <v>149</v>
      </c>
      <c r="BK428" s="157">
        <f>SUM(BK429:BK448)</f>
        <v>0</v>
      </c>
    </row>
    <row r="429" spans="2:65" s="1" customFormat="1" ht="38.25" customHeight="1">
      <c r="B429" s="160"/>
      <c r="C429" s="161" t="s">
        <v>609</v>
      </c>
      <c r="D429" s="161" t="s">
        <v>151</v>
      </c>
      <c r="E429" s="162" t="s">
        <v>716</v>
      </c>
      <c r="F429" s="163" t="s">
        <v>717</v>
      </c>
      <c r="G429" s="164" t="s">
        <v>219</v>
      </c>
      <c r="H429" s="165">
        <v>6</v>
      </c>
      <c r="I429" s="166"/>
      <c r="J429" s="166">
        <f>ROUND(I429*H429,2)</f>
        <v>0</v>
      </c>
      <c r="K429" s="163" t="s">
        <v>5</v>
      </c>
      <c r="L429" s="39"/>
      <c r="M429" s="167" t="s">
        <v>5</v>
      </c>
      <c r="N429" s="168" t="s">
        <v>44</v>
      </c>
      <c r="O429" s="169">
        <v>0.216</v>
      </c>
      <c r="P429" s="169">
        <f>O429*H429</f>
        <v>1.296</v>
      </c>
      <c r="Q429" s="169">
        <v>0.1295</v>
      </c>
      <c r="R429" s="169">
        <f>Q429*H429</f>
        <v>0.77700000000000002</v>
      </c>
      <c r="S429" s="169">
        <v>0</v>
      </c>
      <c r="T429" s="170">
        <f>S429*H429</f>
        <v>0</v>
      </c>
      <c r="AR429" s="25" t="s">
        <v>156</v>
      </c>
      <c r="AT429" s="25" t="s">
        <v>151</v>
      </c>
      <c r="AU429" s="25" t="s">
        <v>82</v>
      </c>
      <c r="AY429" s="25" t="s">
        <v>149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25" t="s">
        <v>80</v>
      </c>
      <c r="BK429" s="171">
        <f>ROUND(I429*H429,2)</f>
        <v>0</v>
      </c>
      <c r="BL429" s="25" t="s">
        <v>156</v>
      </c>
      <c r="BM429" s="25" t="s">
        <v>1927</v>
      </c>
    </row>
    <row r="430" spans="2:65" s="13" customFormat="1">
      <c r="B430" s="182"/>
      <c r="D430" s="173" t="s">
        <v>173</v>
      </c>
      <c r="E430" s="183" t="s">
        <v>5</v>
      </c>
      <c r="F430" s="184" t="s">
        <v>719</v>
      </c>
      <c r="H430" s="183" t="s">
        <v>5</v>
      </c>
      <c r="L430" s="182"/>
      <c r="M430" s="185"/>
      <c r="N430" s="186"/>
      <c r="O430" s="186"/>
      <c r="P430" s="186"/>
      <c r="Q430" s="186"/>
      <c r="R430" s="186"/>
      <c r="S430" s="186"/>
      <c r="T430" s="187"/>
      <c r="AT430" s="183" t="s">
        <v>173</v>
      </c>
      <c r="AU430" s="183" t="s">
        <v>82</v>
      </c>
      <c r="AV430" s="13" t="s">
        <v>80</v>
      </c>
      <c r="AW430" s="13" t="s">
        <v>36</v>
      </c>
      <c r="AX430" s="13" t="s">
        <v>73</v>
      </c>
      <c r="AY430" s="183" t="s">
        <v>149</v>
      </c>
    </row>
    <row r="431" spans="2:65" s="12" customFormat="1">
      <c r="B431" s="172"/>
      <c r="D431" s="173" t="s">
        <v>173</v>
      </c>
      <c r="E431" s="174" t="s">
        <v>5</v>
      </c>
      <c r="F431" s="175" t="s">
        <v>1514</v>
      </c>
      <c r="H431" s="176">
        <v>6</v>
      </c>
      <c r="L431" s="172"/>
      <c r="M431" s="177"/>
      <c r="N431" s="178"/>
      <c r="O431" s="178"/>
      <c r="P431" s="178"/>
      <c r="Q431" s="178"/>
      <c r="R431" s="178"/>
      <c r="S431" s="178"/>
      <c r="T431" s="179"/>
      <c r="AT431" s="174" t="s">
        <v>173</v>
      </c>
      <c r="AU431" s="174" t="s">
        <v>82</v>
      </c>
      <c r="AV431" s="12" t="s">
        <v>82</v>
      </c>
      <c r="AW431" s="12" t="s">
        <v>36</v>
      </c>
      <c r="AX431" s="12" t="s">
        <v>80</v>
      </c>
      <c r="AY431" s="174" t="s">
        <v>149</v>
      </c>
    </row>
    <row r="432" spans="2:65" s="1" customFormat="1" ht="25.5" customHeight="1">
      <c r="B432" s="160"/>
      <c r="C432" s="161" t="s">
        <v>613</v>
      </c>
      <c r="D432" s="161" t="s">
        <v>151</v>
      </c>
      <c r="E432" s="162" t="s">
        <v>722</v>
      </c>
      <c r="F432" s="163" t="s">
        <v>723</v>
      </c>
      <c r="G432" s="164" t="s">
        <v>219</v>
      </c>
      <c r="H432" s="165">
        <v>10</v>
      </c>
      <c r="I432" s="166"/>
      <c r="J432" s="166">
        <f>ROUND(I432*H432,2)</f>
        <v>0</v>
      </c>
      <c r="K432" s="163" t="s">
        <v>155</v>
      </c>
      <c r="L432" s="39"/>
      <c r="M432" s="167" t="s">
        <v>5</v>
      </c>
      <c r="N432" s="168" t="s">
        <v>44</v>
      </c>
      <c r="O432" s="169">
        <v>0.24</v>
      </c>
      <c r="P432" s="169">
        <f>O432*H432</f>
        <v>2.4</v>
      </c>
      <c r="Q432" s="169">
        <v>1.0000000000000001E-5</v>
      </c>
      <c r="R432" s="169">
        <f>Q432*H432</f>
        <v>1E-4</v>
      </c>
      <c r="S432" s="169">
        <v>0</v>
      </c>
      <c r="T432" s="170">
        <f>S432*H432</f>
        <v>0</v>
      </c>
      <c r="AR432" s="25" t="s">
        <v>156</v>
      </c>
      <c r="AT432" s="25" t="s">
        <v>151</v>
      </c>
      <c r="AU432" s="25" t="s">
        <v>82</v>
      </c>
      <c r="AY432" s="25" t="s">
        <v>149</v>
      </c>
      <c r="BE432" s="171">
        <f>IF(N432="základní",J432,0)</f>
        <v>0</v>
      </c>
      <c r="BF432" s="171">
        <f>IF(N432="snížená",J432,0)</f>
        <v>0</v>
      </c>
      <c r="BG432" s="171">
        <f>IF(N432="zákl. přenesená",J432,0)</f>
        <v>0</v>
      </c>
      <c r="BH432" s="171">
        <f>IF(N432="sníž. přenesená",J432,0)</f>
        <v>0</v>
      </c>
      <c r="BI432" s="171">
        <f>IF(N432="nulová",J432,0)</f>
        <v>0</v>
      </c>
      <c r="BJ432" s="25" t="s">
        <v>80</v>
      </c>
      <c r="BK432" s="171">
        <f>ROUND(I432*H432,2)</f>
        <v>0</v>
      </c>
      <c r="BL432" s="25" t="s">
        <v>156</v>
      </c>
      <c r="BM432" s="25" t="s">
        <v>1928</v>
      </c>
    </row>
    <row r="433" spans="2:65" s="13" customFormat="1">
      <c r="B433" s="182"/>
      <c r="D433" s="173" t="s">
        <v>173</v>
      </c>
      <c r="E433" s="183" t="s">
        <v>5</v>
      </c>
      <c r="F433" s="184" t="s">
        <v>187</v>
      </c>
      <c r="H433" s="183" t="s">
        <v>5</v>
      </c>
      <c r="L433" s="182"/>
      <c r="M433" s="185"/>
      <c r="N433" s="186"/>
      <c r="O433" s="186"/>
      <c r="P433" s="186"/>
      <c r="Q433" s="186"/>
      <c r="R433" s="186"/>
      <c r="S433" s="186"/>
      <c r="T433" s="187"/>
      <c r="AT433" s="183" t="s">
        <v>173</v>
      </c>
      <c r="AU433" s="183" t="s">
        <v>82</v>
      </c>
      <c r="AV433" s="13" t="s">
        <v>80</v>
      </c>
      <c r="AW433" s="13" t="s">
        <v>36</v>
      </c>
      <c r="AX433" s="13" t="s">
        <v>73</v>
      </c>
      <c r="AY433" s="183" t="s">
        <v>149</v>
      </c>
    </row>
    <row r="434" spans="2:65" s="13" customFormat="1">
      <c r="B434" s="182"/>
      <c r="D434" s="173" t="s">
        <v>173</v>
      </c>
      <c r="E434" s="183" t="s">
        <v>5</v>
      </c>
      <c r="F434" s="184" t="s">
        <v>188</v>
      </c>
      <c r="H434" s="183" t="s">
        <v>5</v>
      </c>
      <c r="L434" s="182"/>
      <c r="M434" s="185"/>
      <c r="N434" s="186"/>
      <c r="O434" s="186"/>
      <c r="P434" s="186"/>
      <c r="Q434" s="186"/>
      <c r="R434" s="186"/>
      <c r="S434" s="186"/>
      <c r="T434" s="187"/>
      <c r="AT434" s="183" t="s">
        <v>173</v>
      </c>
      <c r="AU434" s="183" t="s">
        <v>82</v>
      </c>
      <c r="AV434" s="13" t="s">
        <v>80</v>
      </c>
      <c r="AW434" s="13" t="s">
        <v>36</v>
      </c>
      <c r="AX434" s="13" t="s">
        <v>73</v>
      </c>
      <c r="AY434" s="183" t="s">
        <v>149</v>
      </c>
    </row>
    <row r="435" spans="2:65" s="12" customFormat="1">
      <c r="B435" s="172"/>
      <c r="D435" s="173" t="s">
        <v>173</v>
      </c>
      <c r="E435" s="174" t="s">
        <v>5</v>
      </c>
      <c r="F435" s="175" t="s">
        <v>1757</v>
      </c>
      <c r="H435" s="176">
        <v>10</v>
      </c>
      <c r="L435" s="172"/>
      <c r="M435" s="177"/>
      <c r="N435" s="178"/>
      <c r="O435" s="178"/>
      <c r="P435" s="178"/>
      <c r="Q435" s="178"/>
      <c r="R435" s="178"/>
      <c r="S435" s="178"/>
      <c r="T435" s="179"/>
      <c r="AT435" s="174" t="s">
        <v>173</v>
      </c>
      <c r="AU435" s="174" t="s">
        <v>82</v>
      </c>
      <c r="AV435" s="12" t="s">
        <v>82</v>
      </c>
      <c r="AW435" s="12" t="s">
        <v>36</v>
      </c>
      <c r="AX435" s="12" t="s">
        <v>80</v>
      </c>
      <c r="AY435" s="174" t="s">
        <v>149</v>
      </c>
    </row>
    <row r="436" spans="2:65" s="1" customFormat="1" ht="38.25" customHeight="1">
      <c r="B436" s="160"/>
      <c r="C436" s="161" t="s">
        <v>617</v>
      </c>
      <c r="D436" s="161" t="s">
        <v>151</v>
      </c>
      <c r="E436" s="162" t="s">
        <v>728</v>
      </c>
      <c r="F436" s="163" t="s">
        <v>729</v>
      </c>
      <c r="G436" s="164" t="s">
        <v>219</v>
      </c>
      <c r="H436" s="165">
        <v>10</v>
      </c>
      <c r="I436" s="166"/>
      <c r="J436" s="166">
        <f>ROUND(I436*H436,2)</f>
        <v>0</v>
      </c>
      <c r="K436" s="163" t="s">
        <v>155</v>
      </c>
      <c r="L436" s="39"/>
      <c r="M436" s="167" t="s">
        <v>5</v>
      </c>
      <c r="N436" s="168" t="s">
        <v>44</v>
      </c>
      <c r="O436" s="169">
        <v>0.104</v>
      </c>
      <c r="P436" s="169">
        <f>O436*H436</f>
        <v>1.04</v>
      </c>
      <c r="Q436" s="169">
        <v>3.4000000000000002E-4</v>
      </c>
      <c r="R436" s="169">
        <f>Q436*H436</f>
        <v>3.4000000000000002E-3</v>
      </c>
      <c r="S436" s="169">
        <v>0</v>
      </c>
      <c r="T436" s="170">
        <f>S436*H436</f>
        <v>0</v>
      </c>
      <c r="AR436" s="25" t="s">
        <v>156</v>
      </c>
      <c r="AT436" s="25" t="s">
        <v>151</v>
      </c>
      <c r="AU436" s="25" t="s">
        <v>82</v>
      </c>
      <c r="AY436" s="25" t="s">
        <v>149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25" t="s">
        <v>80</v>
      </c>
      <c r="BK436" s="171">
        <f>ROUND(I436*H436,2)</f>
        <v>0</v>
      </c>
      <c r="BL436" s="25" t="s">
        <v>156</v>
      </c>
      <c r="BM436" s="25" t="s">
        <v>1929</v>
      </c>
    </row>
    <row r="437" spans="2:65" s="13" customFormat="1">
      <c r="B437" s="182"/>
      <c r="D437" s="173" t="s">
        <v>173</v>
      </c>
      <c r="E437" s="183" t="s">
        <v>5</v>
      </c>
      <c r="F437" s="184" t="s">
        <v>187</v>
      </c>
      <c r="H437" s="183" t="s">
        <v>5</v>
      </c>
      <c r="L437" s="182"/>
      <c r="M437" s="185"/>
      <c r="N437" s="186"/>
      <c r="O437" s="186"/>
      <c r="P437" s="186"/>
      <c r="Q437" s="186"/>
      <c r="R437" s="186"/>
      <c r="S437" s="186"/>
      <c r="T437" s="187"/>
      <c r="AT437" s="183" t="s">
        <v>173</v>
      </c>
      <c r="AU437" s="183" t="s">
        <v>82</v>
      </c>
      <c r="AV437" s="13" t="s">
        <v>80</v>
      </c>
      <c r="AW437" s="13" t="s">
        <v>36</v>
      </c>
      <c r="AX437" s="13" t="s">
        <v>73</v>
      </c>
      <c r="AY437" s="183" t="s">
        <v>149</v>
      </c>
    </row>
    <row r="438" spans="2:65" s="13" customFormat="1">
      <c r="B438" s="182"/>
      <c r="D438" s="173" t="s">
        <v>173</v>
      </c>
      <c r="E438" s="183" t="s">
        <v>5</v>
      </c>
      <c r="F438" s="184" t="s">
        <v>188</v>
      </c>
      <c r="H438" s="183" t="s">
        <v>5</v>
      </c>
      <c r="L438" s="182"/>
      <c r="M438" s="185"/>
      <c r="N438" s="186"/>
      <c r="O438" s="186"/>
      <c r="P438" s="186"/>
      <c r="Q438" s="186"/>
      <c r="R438" s="186"/>
      <c r="S438" s="186"/>
      <c r="T438" s="187"/>
      <c r="AT438" s="183" t="s">
        <v>173</v>
      </c>
      <c r="AU438" s="183" t="s">
        <v>82</v>
      </c>
      <c r="AV438" s="13" t="s">
        <v>80</v>
      </c>
      <c r="AW438" s="13" t="s">
        <v>36</v>
      </c>
      <c r="AX438" s="13" t="s">
        <v>73</v>
      </c>
      <c r="AY438" s="183" t="s">
        <v>149</v>
      </c>
    </row>
    <row r="439" spans="2:65" s="12" customFormat="1">
      <c r="B439" s="172"/>
      <c r="D439" s="173" t="s">
        <v>173</v>
      </c>
      <c r="E439" s="174" t="s">
        <v>5</v>
      </c>
      <c r="F439" s="175" t="s">
        <v>1757</v>
      </c>
      <c r="H439" s="176">
        <v>10</v>
      </c>
      <c r="L439" s="172"/>
      <c r="M439" s="177"/>
      <c r="N439" s="178"/>
      <c r="O439" s="178"/>
      <c r="P439" s="178"/>
      <c r="Q439" s="178"/>
      <c r="R439" s="178"/>
      <c r="S439" s="178"/>
      <c r="T439" s="179"/>
      <c r="AT439" s="174" t="s">
        <v>173</v>
      </c>
      <c r="AU439" s="174" t="s">
        <v>82</v>
      </c>
      <c r="AV439" s="12" t="s">
        <v>82</v>
      </c>
      <c r="AW439" s="12" t="s">
        <v>36</v>
      </c>
      <c r="AX439" s="12" t="s">
        <v>80</v>
      </c>
      <c r="AY439" s="174" t="s">
        <v>149</v>
      </c>
    </row>
    <row r="440" spans="2:65" s="1" customFormat="1" ht="25.5" customHeight="1">
      <c r="B440" s="160"/>
      <c r="C440" s="161" t="s">
        <v>621</v>
      </c>
      <c r="D440" s="161" t="s">
        <v>151</v>
      </c>
      <c r="E440" s="162" t="s">
        <v>732</v>
      </c>
      <c r="F440" s="163" t="s">
        <v>733</v>
      </c>
      <c r="G440" s="164" t="s">
        <v>219</v>
      </c>
      <c r="H440" s="165">
        <v>10</v>
      </c>
      <c r="I440" s="166"/>
      <c r="J440" s="166">
        <f>ROUND(I440*H440,2)</f>
        <v>0</v>
      </c>
      <c r="K440" s="163" t="s">
        <v>155</v>
      </c>
      <c r="L440" s="39"/>
      <c r="M440" s="167" t="s">
        <v>5</v>
      </c>
      <c r="N440" s="168" t="s">
        <v>44</v>
      </c>
      <c r="O440" s="169">
        <v>0.19600000000000001</v>
      </c>
      <c r="P440" s="169">
        <f>O440*H440</f>
        <v>1.96</v>
      </c>
      <c r="Q440" s="169">
        <v>0</v>
      </c>
      <c r="R440" s="169">
        <f>Q440*H440</f>
        <v>0</v>
      </c>
      <c r="S440" s="169">
        <v>0</v>
      </c>
      <c r="T440" s="170">
        <f>S440*H440</f>
        <v>0</v>
      </c>
      <c r="AR440" s="25" t="s">
        <v>156</v>
      </c>
      <c r="AT440" s="25" t="s">
        <v>151</v>
      </c>
      <c r="AU440" s="25" t="s">
        <v>82</v>
      </c>
      <c r="AY440" s="25" t="s">
        <v>149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25" t="s">
        <v>80</v>
      </c>
      <c r="BK440" s="171">
        <f>ROUND(I440*H440,2)</f>
        <v>0</v>
      </c>
      <c r="BL440" s="25" t="s">
        <v>156</v>
      </c>
      <c r="BM440" s="25" t="s">
        <v>1930</v>
      </c>
    </row>
    <row r="441" spans="2:65" s="13" customFormat="1">
      <c r="B441" s="182"/>
      <c r="D441" s="173" t="s">
        <v>173</v>
      </c>
      <c r="E441" s="183" t="s">
        <v>5</v>
      </c>
      <c r="F441" s="184" t="s">
        <v>187</v>
      </c>
      <c r="H441" s="183" t="s">
        <v>5</v>
      </c>
      <c r="L441" s="182"/>
      <c r="M441" s="185"/>
      <c r="N441" s="186"/>
      <c r="O441" s="186"/>
      <c r="P441" s="186"/>
      <c r="Q441" s="186"/>
      <c r="R441" s="186"/>
      <c r="S441" s="186"/>
      <c r="T441" s="187"/>
      <c r="AT441" s="183" t="s">
        <v>173</v>
      </c>
      <c r="AU441" s="183" t="s">
        <v>82</v>
      </c>
      <c r="AV441" s="13" t="s">
        <v>80</v>
      </c>
      <c r="AW441" s="13" t="s">
        <v>36</v>
      </c>
      <c r="AX441" s="13" t="s">
        <v>73</v>
      </c>
      <c r="AY441" s="183" t="s">
        <v>149</v>
      </c>
    </row>
    <row r="442" spans="2:65" s="13" customFormat="1">
      <c r="B442" s="182"/>
      <c r="D442" s="173" t="s">
        <v>173</v>
      </c>
      <c r="E442" s="183" t="s">
        <v>5</v>
      </c>
      <c r="F442" s="184" t="s">
        <v>188</v>
      </c>
      <c r="H442" s="183" t="s">
        <v>5</v>
      </c>
      <c r="L442" s="182"/>
      <c r="M442" s="185"/>
      <c r="N442" s="186"/>
      <c r="O442" s="186"/>
      <c r="P442" s="186"/>
      <c r="Q442" s="186"/>
      <c r="R442" s="186"/>
      <c r="S442" s="186"/>
      <c r="T442" s="187"/>
      <c r="AT442" s="183" t="s">
        <v>173</v>
      </c>
      <c r="AU442" s="183" t="s">
        <v>82</v>
      </c>
      <c r="AV442" s="13" t="s">
        <v>80</v>
      </c>
      <c r="AW442" s="13" t="s">
        <v>36</v>
      </c>
      <c r="AX442" s="13" t="s">
        <v>73</v>
      </c>
      <c r="AY442" s="183" t="s">
        <v>149</v>
      </c>
    </row>
    <row r="443" spans="2:65" s="12" customFormat="1">
      <c r="B443" s="172"/>
      <c r="D443" s="173" t="s">
        <v>173</v>
      </c>
      <c r="E443" s="174" t="s">
        <v>5</v>
      </c>
      <c r="F443" s="175" t="s">
        <v>1757</v>
      </c>
      <c r="H443" s="176">
        <v>10</v>
      </c>
      <c r="L443" s="172"/>
      <c r="M443" s="177"/>
      <c r="N443" s="178"/>
      <c r="O443" s="178"/>
      <c r="P443" s="178"/>
      <c r="Q443" s="178"/>
      <c r="R443" s="178"/>
      <c r="S443" s="178"/>
      <c r="T443" s="179"/>
      <c r="AT443" s="174" t="s">
        <v>173</v>
      </c>
      <c r="AU443" s="174" t="s">
        <v>82</v>
      </c>
      <c r="AV443" s="12" t="s">
        <v>82</v>
      </c>
      <c r="AW443" s="12" t="s">
        <v>36</v>
      </c>
      <c r="AX443" s="12" t="s">
        <v>80</v>
      </c>
      <c r="AY443" s="174" t="s">
        <v>149</v>
      </c>
    </row>
    <row r="444" spans="2:65" s="1" customFormat="1" ht="25.5" customHeight="1">
      <c r="B444" s="160"/>
      <c r="C444" s="161" t="s">
        <v>625</v>
      </c>
      <c r="D444" s="161" t="s">
        <v>151</v>
      </c>
      <c r="E444" s="162" t="s">
        <v>1931</v>
      </c>
      <c r="F444" s="163" t="s">
        <v>1932</v>
      </c>
      <c r="G444" s="164" t="s">
        <v>219</v>
      </c>
      <c r="H444" s="165">
        <v>0.15</v>
      </c>
      <c r="I444" s="166"/>
      <c r="J444" s="166">
        <f>ROUND(I444*H444,2)</f>
        <v>0</v>
      </c>
      <c r="K444" s="163" t="s">
        <v>155</v>
      </c>
      <c r="L444" s="39"/>
      <c r="M444" s="167" t="s">
        <v>5</v>
      </c>
      <c r="N444" s="168" t="s">
        <v>44</v>
      </c>
      <c r="O444" s="169">
        <v>3.2</v>
      </c>
      <c r="P444" s="169">
        <f>O444*H444</f>
        <v>0.48</v>
      </c>
      <c r="Q444" s="169">
        <v>3.0899999999999999E-3</v>
      </c>
      <c r="R444" s="169">
        <f>Q444*H444</f>
        <v>4.6349999999999994E-4</v>
      </c>
      <c r="S444" s="169">
        <v>0.126</v>
      </c>
      <c r="T444" s="170">
        <f>S444*H444</f>
        <v>1.89E-2</v>
      </c>
      <c r="AR444" s="25" t="s">
        <v>156</v>
      </c>
      <c r="AT444" s="25" t="s">
        <v>151</v>
      </c>
      <c r="AU444" s="25" t="s">
        <v>82</v>
      </c>
      <c r="AY444" s="25" t="s">
        <v>149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25" t="s">
        <v>80</v>
      </c>
      <c r="BK444" s="171">
        <f>ROUND(I444*H444,2)</f>
        <v>0</v>
      </c>
      <c r="BL444" s="25" t="s">
        <v>156</v>
      </c>
      <c r="BM444" s="25" t="s">
        <v>1933</v>
      </c>
    </row>
    <row r="445" spans="2:65" s="12" customFormat="1">
      <c r="B445" s="172"/>
      <c r="D445" s="173" t="s">
        <v>173</v>
      </c>
      <c r="E445" s="174" t="s">
        <v>5</v>
      </c>
      <c r="F445" s="175" t="s">
        <v>1015</v>
      </c>
      <c r="H445" s="176">
        <v>0.15</v>
      </c>
      <c r="L445" s="172"/>
      <c r="M445" s="177"/>
      <c r="N445" s="178"/>
      <c r="O445" s="178"/>
      <c r="P445" s="178"/>
      <c r="Q445" s="178"/>
      <c r="R445" s="178"/>
      <c r="S445" s="178"/>
      <c r="T445" s="179"/>
      <c r="AT445" s="174" t="s">
        <v>173</v>
      </c>
      <c r="AU445" s="174" t="s">
        <v>82</v>
      </c>
      <c r="AV445" s="12" t="s">
        <v>82</v>
      </c>
      <c r="AW445" s="12" t="s">
        <v>36</v>
      </c>
      <c r="AX445" s="12" t="s">
        <v>80</v>
      </c>
      <c r="AY445" s="174" t="s">
        <v>149</v>
      </c>
    </row>
    <row r="446" spans="2:65" s="1" customFormat="1" ht="51" customHeight="1">
      <c r="B446" s="160"/>
      <c r="C446" s="161" t="s">
        <v>629</v>
      </c>
      <c r="D446" s="161" t="s">
        <v>151</v>
      </c>
      <c r="E446" s="162" t="s">
        <v>741</v>
      </c>
      <c r="F446" s="163" t="s">
        <v>742</v>
      </c>
      <c r="G446" s="164" t="s">
        <v>219</v>
      </c>
      <c r="H446" s="165">
        <v>6</v>
      </c>
      <c r="I446" s="166"/>
      <c r="J446" s="166">
        <f>ROUND(I446*H446,2)</f>
        <v>0</v>
      </c>
      <c r="K446" s="163" t="s">
        <v>155</v>
      </c>
      <c r="L446" s="39"/>
      <c r="M446" s="167" t="s">
        <v>5</v>
      </c>
      <c r="N446" s="168" t="s">
        <v>44</v>
      </c>
      <c r="O446" s="169">
        <v>0.124</v>
      </c>
      <c r="P446" s="169">
        <f>O446*H446</f>
        <v>0.74399999999999999</v>
      </c>
      <c r="Q446" s="169">
        <v>0</v>
      </c>
      <c r="R446" s="169">
        <f>Q446*H446</f>
        <v>0</v>
      </c>
      <c r="S446" s="169">
        <v>0</v>
      </c>
      <c r="T446" s="170">
        <f>S446*H446</f>
        <v>0</v>
      </c>
      <c r="AR446" s="25" t="s">
        <v>156</v>
      </c>
      <c r="AT446" s="25" t="s">
        <v>151</v>
      </c>
      <c r="AU446" s="25" t="s">
        <v>82</v>
      </c>
      <c r="AY446" s="25" t="s">
        <v>149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25" t="s">
        <v>80</v>
      </c>
      <c r="BK446" s="171">
        <f>ROUND(I446*H446,2)</f>
        <v>0</v>
      </c>
      <c r="BL446" s="25" t="s">
        <v>156</v>
      </c>
      <c r="BM446" s="25" t="s">
        <v>1934</v>
      </c>
    </row>
    <row r="447" spans="2:65" s="13" customFormat="1">
      <c r="B447" s="182"/>
      <c r="D447" s="173" t="s">
        <v>173</v>
      </c>
      <c r="E447" s="183" t="s">
        <v>5</v>
      </c>
      <c r="F447" s="184" t="s">
        <v>744</v>
      </c>
      <c r="H447" s="183" t="s">
        <v>5</v>
      </c>
      <c r="L447" s="182"/>
      <c r="M447" s="185"/>
      <c r="N447" s="186"/>
      <c r="O447" s="186"/>
      <c r="P447" s="186"/>
      <c r="Q447" s="186"/>
      <c r="R447" s="186"/>
      <c r="S447" s="186"/>
      <c r="T447" s="187"/>
      <c r="AT447" s="183" t="s">
        <v>173</v>
      </c>
      <c r="AU447" s="183" t="s">
        <v>82</v>
      </c>
      <c r="AV447" s="13" t="s">
        <v>80</v>
      </c>
      <c r="AW447" s="13" t="s">
        <v>36</v>
      </c>
      <c r="AX447" s="13" t="s">
        <v>73</v>
      </c>
      <c r="AY447" s="183" t="s">
        <v>149</v>
      </c>
    </row>
    <row r="448" spans="2:65" s="12" customFormat="1">
      <c r="B448" s="172"/>
      <c r="D448" s="173" t="s">
        <v>173</v>
      </c>
      <c r="E448" s="174" t="s">
        <v>5</v>
      </c>
      <c r="F448" s="175" t="s">
        <v>1514</v>
      </c>
      <c r="H448" s="176">
        <v>6</v>
      </c>
      <c r="L448" s="172"/>
      <c r="M448" s="177"/>
      <c r="N448" s="178"/>
      <c r="O448" s="178"/>
      <c r="P448" s="178"/>
      <c r="Q448" s="178"/>
      <c r="R448" s="178"/>
      <c r="S448" s="178"/>
      <c r="T448" s="179"/>
      <c r="AT448" s="174" t="s">
        <v>173</v>
      </c>
      <c r="AU448" s="174" t="s">
        <v>82</v>
      </c>
      <c r="AV448" s="12" t="s">
        <v>82</v>
      </c>
      <c r="AW448" s="12" t="s">
        <v>36</v>
      </c>
      <c r="AX448" s="12" t="s">
        <v>80</v>
      </c>
      <c r="AY448" s="174" t="s">
        <v>149</v>
      </c>
    </row>
    <row r="449" spans="2:65" s="11" customFormat="1" ht="29.85" customHeight="1">
      <c r="B449" s="148"/>
      <c r="D449" s="149" t="s">
        <v>72</v>
      </c>
      <c r="E449" s="158" t="s">
        <v>745</v>
      </c>
      <c r="F449" s="158" t="s">
        <v>746</v>
      </c>
      <c r="J449" s="159">
        <f>BK449</f>
        <v>0</v>
      </c>
      <c r="L449" s="148"/>
      <c r="M449" s="152"/>
      <c r="N449" s="153"/>
      <c r="O449" s="153"/>
      <c r="P449" s="154">
        <f>SUM(P450:P486)</f>
        <v>22.937846</v>
      </c>
      <c r="Q449" s="153"/>
      <c r="R449" s="154">
        <f>SUM(R450:R486)</f>
        <v>0</v>
      </c>
      <c r="S449" s="153"/>
      <c r="T449" s="155">
        <f>SUM(T450:T486)</f>
        <v>0</v>
      </c>
      <c r="AR449" s="149" t="s">
        <v>80</v>
      </c>
      <c r="AT449" s="156" t="s">
        <v>72</v>
      </c>
      <c r="AU449" s="156" t="s">
        <v>80</v>
      </c>
      <c r="AY449" s="149" t="s">
        <v>149</v>
      </c>
      <c r="BK449" s="157">
        <f>SUM(BK450:BK486)</f>
        <v>0</v>
      </c>
    </row>
    <row r="450" spans="2:65" s="1" customFormat="1" ht="25.5" customHeight="1">
      <c r="B450" s="160"/>
      <c r="C450" s="161" t="s">
        <v>633</v>
      </c>
      <c r="D450" s="161" t="s">
        <v>151</v>
      </c>
      <c r="E450" s="162" t="s">
        <v>748</v>
      </c>
      <c r="F450" s="163" t="s">
        <v>749</v>
      </c>
      <c r="G450" s="164" t="s">
        <v>400</v>
      </c>
      <c r="H450" s="165">
        <v>239.875</v>
      </c>
      <c r="I450" s="166"/>
      <c r="J450" s="166">
        <f>ROUND(I450*H450,2)</f>
        <v>0</v>
      </c>
      <c r="K450" s="163" t="s">
        <v>155</v>
      </c>
      <c r="L450" s="39"/>
      <c r="M450" s="167" t="s">
        <v>5</v>
      </c>
      <c r="N450" s="168" t="s">
        <v>44</v>
      </c>
      <c r="O450" s="169">
        <v>0.03</v>
      </c>
      <c r="P450" s="169">
        <f>O450*H450</f>
        <v>7.19625</v>
      </c>
      <c r="Q450" s="169">
        <v>0</v>
      </c>
      <c r="R450" s="169">
        <f>Q450*H450</f>
        <v>0</v>
      </c>
      <c r="S450" s="169">
        <v>0</v>
      </c>
      <c r="T450" s="170">
        <f>S450*H450</f>
        <v>0</v>
      </c>
      <c r="AR450" s="25" t="s">
        <v>156</v>
      </c>
      <c r="AT450" s="25" t="s">
        <v>151</v>
      </c>
      <c r="AU450" s="25" t="s">
        <v>82</v>
      </c>
      <c r="AY450" s="25" t="s">
        <v>149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25" t="s">
        <v>80</v>
      </c>
      <c r="BK450" s="171">
        <f>ROUND(I450*H450,2)</f>
        <v>0</v>
      </c>
      <c r="BL450" s="25" t="s">
        <v>156</v>
      </c>
      <c r="BM450" s="25" t="s">
        <v>1935</v>
      </c>
    </row>
    <row r="451" spans="2:65" s="13" customFormat="1">
      <c r="B451" s="182"/>
      <c r="D451" s="173" t="s">
        <v>173</v>
      </c>
      <c r="E451" s="183" t="s">
        <v>5</v>
      </c>
      <c r="F451" s="184" t="s">
        <v>751</v>
      </c>
      <c r="H451" s="183" t="s">
        <v>5</v>
      </c>
      <c r="L451" s="182"/>
      <c r="M451" s="185"/>
      <c r="N451" s="186"/>
      <c r="O451" s="186"/>
      <c r="P451" s="186"/>
      <c r="Q451" s="186"/>
      <c r="R451" s="186"/>
      <c r="S451" s="186"/>
      <c r="T451" s="187"/>
      <c r="AT451" s="183" t="s">
        <v>173</v>
      </c>
      <c r="AU451" s="183" t="s">
        <v>82</v>
      </c>
      <c r="AV451" s="13" t="s">
        <v>80</v>
      </c>
      <c r="AW451" s="13" t="s">
        <v>36</v>
      </c>
      <c r="AX451" s="13" t="s">
        <v>73</v>
      </c>
      <c r="AY451" s="183" t="s">
        <v>149</v>
      </c>
    </row>
    <row r="452" spans="2:65" s="13" customFormat="1">
      <c r="B452" s="182"/>
      <c r="D452" s="173" t="s">
        <v>173</v>
      </c>
      <c r="E452" s="183" t="s">
        <v>5</v>
      </c>
      <c r="F452" s="184" t="s">
        <v>190</v>
      </c>
      <c r="H452" s="183" t="s">
        <v>5</v>
      </c>
      <c r="L452" s="182"/>
      <c r="M452" s="185"/>
      <c r="N452" s="186"/>
      <c r="O452" s="186"/>
      <c r="P452" s="186"/>
      <c r="Q452" s="186"/>
      <c r="R452" s="186"/>
      <c r="S452" s="186"/>
      <c r="T452" s="187"/>
      <c r="AT452" s="183" t="s">
        <v>173</v>
      </c>
      <c r="AU452" s="183" t="s">
        <v>82</v>
      </c>
      <c r="AV452" s="13" t="s">
        <v>80</v>
      </c>
      <c r="AW452" s="13" t="s">
        <v>36</v>
      </c>
      <c r="AX452" s="13" t="s">
        <v>73</v>
      </c>
      <c r="AY452" s="183" t="s">
        <v>149</v>
      </c>
    </row>
    <row r="453" spans="2:65" s="12" customFormat="1">
      <c r="B453" s="172"/>
      <c r="D453" s="173" t="s">
        <v>173</v>
      </c>
      <c r="E453" s="174" t="s">
        <v>5</v>
      </c>
      <c r="F453" s="175" t="s">
        <v>1936</v>
      </c>
      <c r="H453" s="176">
        <v>56.781999999999996</v>
      </c>
      <c r="L453" s="172"/>
      <c r="M453" s="177"/>
      <c r="N453" s="178"/>
      <c r="O453" s="178"/>
      <c r="P453" s="178"/>
      <c r="Q453" s="178"/>
      <c r="R453" s="178"/>
      <c r="S453" s="178"/>
      <c r="T453" s="179"/>
      <c r="AT453" s="174" t="s">
        <v>173</v>
      </c>
      <c r="AU453" s="174" t="s">
        <v>82</v>
      </c>
      <c r="AV453" s="12" t="s">
        <v>82</v>
      </c>
      <c r="AW453" s="12" t="s">
        <v>36</v>
      </c>
      <c r="AX453" s="12" t="s">
        <v>73</v>
      </c>
      <c r="AY453" s="174" t="s">
        <v>149</v>
      </c>
    </row>
    <row r="454" spans="2:65" s="13" customFormat="1">
      <c r="B454" s="182"/>
      <c r="D454" s="173" t="s">
        <v>173</v>
      </c>
      <c r="E454" s="183" t="s">
        <v>5</v>
      </c>
      <c r="F454" s="184" t="s">
        <v>192</v>
      </c>
      <c r="H454" s="183" t="s">
        <v>5</v>
      </c>
      <c r="L454" s="182"/>
      <c r="M454" s="185"/>
      <c r="N454" s="186"/>
      <c r="O454" s="186"/>
      <c r="P454" s="186"/>
      <c r="Q454" s="186"/>
      <c r="R454" s="186"/>
      <c r="S454" s="186"/>
      <c r="T454" s="187"/>
      <c r="AT454" s="183" t="s">
        <v>173</v>
      </c>
      <c r="AU454" s="183" t="s">
        <v>82</v>
      </c>
      <c r="AV454" s="13" t="s">
        <v>80</v>
      </c>
      <c r="AW454" s="13" t="s">
        <v>36</v>
      </c>
      <c r="AX454" s="13" t="s">
        <v>73</v>
      </c>
      <c r="AY454" s="183" t="s">
        <v>149</v>
      </c>
    </row>
    <row r="455" spans="2:65" s="12" customFormat="1">
      <c r="B455" s="172"/>
      <c r="D455" s="173" t="s">
        <v>173</v>
      </c>
      <c r="E455" s="174" t="s">
        <v>5</v>
      </c>
      <c r="F455" s="175" t="s">
        <v>1021</v>
      </c>
      <c r="H455" s="176">
        <v>5.742</v>
      </c>
      <c r="L455" s="172"/>
      <c r="M455" s="177"/>
      <c r="N455" s="178"/>
      <c r="O455" s="178"/>
      <c r="P455" s="178"/>
      <c r="Q455" s="178"/>
      <c r="R455" s="178"/>
      <c r="S455" s="178"/>
      <c r="T455" s="179"/>
      <c r="AT455" s="174" t="s">
        <v>173</v>
      </c>
      <c r="AU455" s="174" t="s">
        <v>82</v>
      </c>
      <c r="AV455" s="12" t="s">
        <v>82</v>
      </c>
      <c r="AW455" s="12" t="s">
        <v>36</v>
      </c>
      <c r="AX455" s="12" t="s">
        <v>73</v>
      </c>
      <c r="AY455" s="174" t="s">
        <v>149</v>
      </c>
    </row>
    <row r="456" spans="2:65" s="15" customFormat="1">
      <c r="B456" s="195"/>
      <c r="D456" s="173" t="s">
        <v>173</v>
      </c>
      <c r="E456" s="196" t="s">
        <v>5</v>
      </c>
      <c r="F456" s="197" t="s">
        <v>284</v>
      </c>
      <c r="H456" s="198">
        <v>62.524000000000001</v>
      </c>
      <c r="L456" s="195"/>
      <c r="M456" s="199"/>
      <c r="N456" s="200"/>
      <c r="O456" s="200"/>
      <c r="P456" s="200"/>
      <c r="Q456" s="200"/>
      <c r="R456" s="200"/>
      <c r="S456" s="200"/>
      <c r="T456" s="201"/>
      <c r="AT456" s="196" t="s">
        <v>173</v>
      </c>
      <c r="AU456" s="196" t="s">
        <v>82</v>
      </c>
      <c r="AV456" s="15" t="s">
        <v>161</v>
      </c>
      <c r="AW456" s="15" t="s">
        <v>36</v>
      </c>
      <c r="AX456" s="15" t="s">
        <v>73</v>
      </c>
      <c r="AY456" s="196" t="s">
        <v>149</v>
      </c>
    </row>
    <row r="457" spans="2:65" s="13" customFormat="1">
      <c r="B457" s="182"/>
      <c r="D457" s="173" t="s">
        <v>173</v>
      </c>
      <c r="E457" s="183" t="s">
        <v>5</v>
      </c>
      <c r="F457" s="184" t="s">
        <v>754</v>
      </c>
      <c r="H457" s="183" t="s">
        <v>5</v>
      </c>
      <c r="L457" s="182"/>
      <c r="M457" s="185"/>
      <c r="N457" s="186"/>
      <c r="O457" s="186"/>
      <c r="P457" s="186"/>
      <c r="Q457" s="186"/>
      <c r="R457" s="186"/>
      <c r="S457" s="186"/>
      <c r="T457" s="187"/>
      <c r="AT457" s="183" t="s">
        <v>173</v>
      </c>
      <c r="AU457" s="183" t="s">
        <v>82</v>
      </c>
      <c r="AV457" s="13" t="s">
        <v>80</v>
      </c>
      <c r="AW457" s="13" t="s">
        <v>36</v>
      </c>
      <c r="AX457" s="13" t="s">
        <v>73</v>
      </c>
      <c r="AY457" s="183" t="s">
        <v>149</v>
      </c>
    </row>
    <row r="458" spans="2:65" s="12" customFormat="1">
      <c r="B458" s="172"/>
      <c r="D458" s="173" t="s">
        <v>173</v>
      </c>
      <c r="E458" s="174" t="s">
        <v>5</v>
      </c>
      <c r="F458" s="175" t="s">
        <v>1937</v>
      </c>
      <c r="H458" s="176">
        <v>62.524000000000001</v>
      </c>
      <c r="L458" s="172"/>
      <c r="M458" s="177"/>
      <c r="N458" s="178"/>
      <c r="O458" s="178"/>
      <c r="P458" s="178"/>
      <c r="Q458" s="178"/>
      <c r="R458" s="178"/>
      <c r="S458" s="178"/>
      <c r="T458" s="179"/>
      <c r="AT458" s="174" t="s">
        <v>173</v>
      </c>
      <c r="AU458" s="174" t="s">
        <v>82</v>
      </c>
      <c r="AV458" s="12" t="s">
        <v>82</v>
      </c>
      <c r="AW458" s="12" t="s">
        <v>36</v>
      </c>
      <c r="AX458" s="12" t="s">
        <v>73</v>
      </c>
      <c r="AY458" s="174" t="s">
        <v>149</v>
      </c>
    </row>
    <row r="459" spans="2:65" s="12" customFormat="1">
      <c r="B459" s="172"/>
      <c r="D459" s="173" t="s">
        <v>173</v>
      </c>
      <c r="E459" s="174" t="s">
        <v>5</v>
      </c>
      <c r="F459" s="175" t="s">
        <v>1938</v>
      </c>
      <c r="H459" s="176">
        <v>68.992000000000004</v>
      </c>
      <c r="L459" s="172"/>
      <c r="M459" s="177"/>
      <c r="N459" s="178"/>
      <c r="O459" s="178"/>
      <c r="P459" s="178"/>
      <c r="Q459" s="178"/>
      <c r="R459" s="178"/>
      <c r="S459" s="178"/>
      <c r="T459" s="179"/>
      <c r="AT459" s="174" t="s">
        <v>173</v>
      </c>
      <c r="AU459" s="174" t="s">
        <v>82</v>
      </c>
      <c r="AV459" s="12" t="s">
        <v>82</v>
      </c>
      <c r="AW459" s="12" t="s">
        <v>36</v>
      </c>
      <c r="AX459" s="12" t="s">
        <v>73</v>
      </c>
      <c r="AY459" s="174" t="s">
        <v>149</v>
      </c>
    </row>
    <row r="460" spans="2:65" s="12" customFormat="1">
      <c r="B460" s="172"/>
      <c r="D460" s="173" t="s">
        <v>173</v>
      </c>
      <c r="E460" s="174" t="s">
        <v>5</v>
      </c>
      <c r="F460" s="175" t="s">
        <v>1939</v>
      </c>
      <c r="H460" s="176">
        <v>45.835000000000001</v>
      </c>
      <c r="L460" s="172"/>
      <c r="M460" s="177"/>
      <c r="N460" s="178"/>
      <c r="O460" s="178"/>
      <c r="P460" s="178"/>
      <c r="Q460" s="178"/>
      <c r="R460" s="178"/>
      <c r="S460" s="178"/>
      <c r="T460" s="179"/>
      <c r="AT460" s="174" t="s">
        <v>173</v>
      </c>
      <c r="AU460" s="174" t="s">
        <v>82</v>
      </c>
      <c r="AV460" s="12" t="s">
        <v>82</v>
      </c>
      <c r="AW460" s="12" t="s">
        <v>36</v>
      </c>
      <c r="AX460" s="12" t="s">
        <v>73</v>
      </c>
      <c r="AY460" s="174" t="s">
        <v>149</v>
      </c>
    </row>
    <row r="461" spans="2:65" s="14" customFormat="1">
      <c r="B461" s="188"/>
      <c r="D461" s="173" t="s">
        <v>173</v>
      </c>
      <c r="E461" s="189" t="s">
        <v>5</v>
      </c>
      <c r="F461" s="190" t="s">
        <v>194</v>
      </c>
      <c r="H461" s="191">
        <v>239.875</v>
      </c>
      <c r="L461" s="188"/>
      <c r="M461" s="192"/>
      <c r="N461" s="193"/>
      <c r="O461" s="193"/>
      <c r="P461" s="193"/>
      <c r="Q461" s="193"/>
      <c r="R461" s="193"/>
      <c r="S461" s="193"/>
      <c r="T461" s="194"/>
      <c r="AT461" s="189" t="s">
        <v>173</v>
      </c>
      <c r="AU461" s="189" t="s">
        <v>82</v>
      </c>
      <c r="AV461" s="14" t="s">
        <v>156</v>
      </c>
      <c r="AW461" s="14" t="s">
        <v>36</v>
      </c>
      <c r="AX461" s="14" t="s">
        <v>80</v>
      </c>
      <c r="AY461" s="189" t="s">
        <v>149</v>
      </c>
    </row>
    <row r="462" spans="2:65" s="1" customFormat="1" ht="25.5" customHeight="1">
      <c r="B462" s="160"/>
      <c r="C462" s="161" t="s">
        <v>637</v>
      </c>
      <c r="D462" s="161" t="s">
        <v>151</v>
      </c>
      <c r="E462" s="162" t="s">
        <v>759</v>
      </c>
      <c r="F462" s="163" t="s">
        <v>760</v>
      </c>
      <c r="G462" s="164" t="s">
        <v>400</v>
      </c>
      <c r="H462" s="165">
        <v>2900.14</v>
      </c>
      <c r="I462" s="166"/>
      <c r="J462" s="166">
        <f>ROUND(I462*H462,2)</f>
        <v>0</v>
      </c>
      <c r="K462" s="163" t="s">
        <v>155</v>
      </c>
      <c r="L462" s="39"/>
      <c r="M462" s="167" t="s">
        <v>5</v>
      </c>
      <c r="N462" s="168" t="s">
        <v>44</v>
      </c>
      <c r="O462" s="169">
        <v>2E-3</v>
      </c>
      <c r="P462" s="169">
        <f>O462*H462</f>
        <v>5.8002799999999999</v>
      </c>
      <c r="Q462" s="169">
        <v>0</v>
      </c>
      <c r="R462" s="169">
        <f>Q462*H462</f>
        <v>0</v>
      </c>
      <c r="S462" s="169">
        <v>0</v>
      </c>
      <c r="T462" s="170">
        <f>S462*H462</f>
        <v>0</v>
      </c>
      <c r="AR462" s="25" t="s">
        <v>156</v>
      </c>
      <c r="AT462" s="25" t="s">
        <v>151</v>
      </c>
      <c r="AU462" s="25" t="s">
        <v>82</v>
      </c>
      <c r="AY462" s="25" t="s">
        <v>149</v>
      </c>
      <c r="BE462" s="171">
        <f>IF(N462="základní",J462,0)</f>
        <v>0</v>
      </c>
      <c r="BF462" s="171">
        <f>IF(N462="snížená",J462,0)</f>
        <v>0</v>
      </c>
      <c r="BG462" s="171">
        <f>IF(N462="zákl. přenesená",J462,0)</f>
        <v>0</v>
      </c>
      <c r="BH462" s="171">
        <f>IF(N462="sníž. přenesená",J462,0)</f>
        <v>0</v>
      </c>
      <c r="BI462" s="171">
        <f>IF(N462="nulová",J462,0)</f>
        <v>0</v>
      </c>
      <c r="BJ462" s="25" t="s">
        <v>80</v>
      </c>
      <c r="BK462" s="171">
        <f>ROUND(I462*H462,2)</f>
        <v>0</v>
      </c>
      <c r="BL462" s="25" t="s">
        <v>156</v>
      </c>
      <c r="BM462" s="25" t="s">
        <v>1940</v>
      </c>
    </row>
    <row r="463" spans="2:65" s="13" customFormat="1">
      <c r="B463" s="182"/>
      <c r="D463" s="173" t="s">
        <v>173</v>
      </c>
      <c r="E463" s="183" t="s">
        <v>5</v>
      </c>
      <c r="F463" s="184" t="s">
        <v>762</v>
      </c>
      <c r="H463" s="183" t="s">
        <v>5</v>
      </c>
      <c r="L463" s="182"/>
      <c r="M463" s="185"/>
      <c r="N463" s="186"/>
      <c r="O463" s="186"/>
      <c r="P463" s="186"/>
      <c r="Q463" s="186"/>
      <c r="R463" s="186"/>
      <c r="S463" s="186"/>
      <c r="T463" s="187"/>
      <c r="AT463" s="183" t="s">
        <v>173</v>
      </c>
      <c r="AU463" s="183" t="s">
        <v>82</v>
      </c>
      <c r="AV463" s="13" t="s">
        <v>80</v>
      </c>
      <c r="AW463" s="13" t="s">
        <v>36</v>
      </c>
      <c r="AX463" s="13" t="s">
        <v>73</v>
      </c>
      <c r="AY463" s="183" t="s">
        <v>149</v>
      </c>
    </row>
    <row r="464" spans="2:65" s="13" customFormat="1">
      <c r="B464" s="182"/>
      <c r="D464" s="173" t="s">
        <v>173</v>
      </c>
      <c r="E464" s="183" t="s">
        <v>5</v>
      </c>
      <c r="F464" s="184" t="s">
        <v>190</v>
      </c>
      <c r="H464" s="183" t="s">
        <v>5</v>
      </c>
      <c r="L464" s="182"/>
      <c r="M464" s="185"/>
      <c r="N464" s="186"/>
      <c r="O464" s="186"/>
      <c r="P464" s="186"/>
      <c r="Q464" s="186"/>
      <c r="R464" s="186"/>
      <c r="S464" s="186"/>
      <c r="T464" s="187"/>
      <c r="AT464" s="183" t="s">
        <v>173</v>
      </c>
      <c r="AU464" s="183" t="s">
        <v>82</v>
      </c>
      <c r="AV464" s="13" t="s">
        <v>80</v>
      </c>
      <c r="AW464" s="13" t="s">
        <v>36</v>
      </c>
      <c r="AX464" s="13" t="s">
        <v>73</v>
      </c>
      <c r="AY464" s="183" t="s">
        <v>149</v>
      </c>
    </row>
    <row r="465" spans="2:65" s="12" customFormat="1">
      <c r="B465" s="172"/>
      <c r="D465" s="173" t="s">
        <v>173</v>
      </c>
      <c r="E465" s="174" t="s">
        <v>5</v>
      </c>
      <c r="F465" s="175" t="s">
        <v>1936</v>
      </c>
      <c r="H465" s="176">
        <v>56.781999999999996</v>
      </c>
      <c r="L465" s="172"/>
      <c r="M465" s="177"/>
      <c r="N465" s="178"/>
      <c r="O465" s="178"/>
      <c r="P465" s="178"/>
      <c r="Q465" s="178"/>
      <c r="R465" s="178"/>
      <c r="S465" s="178"/>
      <c r="T465" s="179"/>
      <c r="AT465" s="174" t="s">
        <v>173</v>
      </c>
      <c r="AU465" s="174" t="s">
        <v>82</v>
      </c>
      <c r="AV465" s="12" t="s">
        <v>82</v>
      </c>
      <c r="AW465" s="12" t="s">
        <v>36</v>
      </c>
      <c r="AX465" s="12" t="s">
        <v>73</v>
      </c>
      <c r="AY465" s="174" t="s">
        <v>149</v>
      </c>
    </row>
    <row r="466" spans="2:65" s="13" customFormat="1">
      <c r="B466" s="182"/>
      <c r="D466" s="173" t="s">
        <v>173</v>
      </c>
      <c r="E466" s="183" t="s">
        <v>5</v>
      </c>
      <c r="F466" s="184" t="s">
        <v>192</v>
      </c>
      <c r="H466" s="183" t="s">
        <v>5</v>
      </c>
      <c r="L466" s="182"/>
      <c r="M466" s="185"/>
      <c r="N466" s="186"/>
      <c r="O466" s="186"/>
      <c r="P466" s="186"/>
      <c r="Q466" s="186"/>
      <c r="R466" s="186"/>
      <c r="S466" s="186"/>
      <c r="T466" s="187"/>
      <c r="AT466" s="183" t="s">
        <v>173</v>
      </c>
      <c r="AU466" s="183" t="s">
        <v>82</v>
      </c>
      <c r="AV466" s="13" t="s">
        <v>80</v>
      </c>
      <c r="AW466" s="13" t="s">
        <v>36</v>
      </c>
      <c r="AX466" s="13" t="s">
        <v>73</v>
      </c>
      <c r="AY466" s="183" t="s">
        <v>149</v>
      </c>
    </row>
    <row r="467" spans="2:65" s="12" customFormat="1">
      <c r="B467" s="172"/>
      <c r="D467" s="173" t="s">
        <v>173</v>
      </c>
      <c r="E467" s="174" t="s">
        <v>5</v>
      </c>
      <c r="F467" s="175" t="s">
        <v>1021</v>
      </c>
      <c r="H467" s="176">
        <v>5.742</v>
      </c>
      <c r="L467" s="172"/>
      <c r="M467" s="177"/>
      <c r="N467" s="178"/>
      <c r="O467" s="178"/>
      <c r="P467" s="178"/>
      <c r="Q467" s="178"/>
      <c r="R467" s="178"/>
      <c r="S467" s="178"/>
      <c r="T467" s="179"/>
      <c r="AT467" s="174" t="s">
        <v>173</v>
      </c>
      <c r="AU467" s="174" t="s">
        <v>82</v>
      </c>
      <c r="AV467" s="12" t="s">
        <v>82</v>
      </c>
      <c r="AW467" s="12" t="s">
        <v>36</v>
      </c>
      <c r="AX467" s="12" t="s">
        <v>73</v>
      </c>
      <c r="AY467" s="174" t="s">
        <v>149</v>
      </c>
    </row>
    <row r="468" spans="2:65" s="15" customFormat="1">
      <c r="B468" s="195"/>
      <c r="D468" s="173" t="s">
        <v>173</v>
      </c>
      <c r="E468" s="196" t="s">
        <v>5</v>
      </c>
      <c r="F468" s="197" t="s">
        <v>284</v>
      </c>
      <c r="H468" s="198">
        <v>62.524000000000001</v>
      </c>
      <c r="L468" s="195"/>
      <c r="M468" s="199"/>
      <c r="N468" s="200"/>
      <c r="O468" s="200"/>
      <c r="P468" s="200"/>
      <c r="Q468" s="200"/>
      <c r="R468" s="200"/>
      <c r="S468" s="200"/>
      <c r="T468" s="201"/>
      <c r="AT468" s="196" t="s">
        <v>173</v>
      </c>
      <c r="AU468" s="196" t="s">
        <v>82</v>
      </c>
      <c r="AV468" s="15" t="s">
        <v>161</v>
      </c>
      <c r="AW468" s="15" t="s">
        <v>36</v>
      </c>
      <c r="AX468" s="15" t="s">
        <v>73</v>
      </c>
      <c r="AY468" s="196" t="s">
        <v>149</v>
      </c>
    </row>
    <row r="469" spans="2:65" s="13" customFormat="1">
      <c r="B469" s="182"/>
      <c r="D469" s="173" t="s">
        <v>173</v>
      </c>
      <c r="E469" s="183" t="s">
        <v>5</v>
      </c>
      <c r="F469" s="184" t="s">
        <v>763</v>
      </c>
      <c r="H469" s="183" t="s">
        <v>5</v>
      </c>
      <c r="L469" s="182"/>
      <c r="M469" s="185"/>
      <c r="N469" s="186"/>
      <c r="O469" s="186"/>
      <c r="P469" s="186"/>
      <c r="Q469" s="186"/>
      <c r="R469" s="186"/>
      <c r="S469" s="186"/>
      <c r="T469" s="187"/>
      <c r="AT469" s="183" t="s">
        <v>173</v>
      </c>
      <c r="AU469" s="183" t="s">
        <v>82</v>
      </c>
      <c r="AV469" s="13" t="s">
        <v>80</v>
      </c>
      <c r="AW469" s="13" t="s">
        <v>36</v>
      </c>
      <c r="AX469" s="13" t="s">
        <v>73</v>
      </c>
      <c r="AY469" s="183" t="s">
        <v>149</v>
      </c>
    </row>
    <row r="470" spans="2:65" s="12" customFormat="1">
      <c r="B470" s="172"/>
      <c r="D470" s="173" t="s">
        <v>173</v>
      </c>
      <c r="E470" s="174" t="s">
        <v>5</v>
      </c>
      <c r="F470" s="175" t="s">
        <v>1941</v>
      </c>
      <c r="H470" s="176">
        <v>1000.384</v>
      </c>
      <c r="L470" s="172"/>
      <c r="M470" s="177"/>
      <c r="N470" s="178"/>
      <c r="O470" s="178"/>
      <c r="P470" s="178"/>
      <c r="Q470" s="178"/>
      <c r="R470" s="178"/>
      <c r="S470" s="178"/>
      <c r="T470" s="179"/>
      <c r="AT470" s="174" t="s">
        <v>173</v>
      </c>
      <c r="AU470" s="174" t="s">
        <v>82</v>
      </c>
      <c r="AV470" s="12" t="s">
        <v>82</v>
      </c>
      <c r="AW470" s="12" t="s">
        <v>36</v>
      </c>
      <c r="AX470" s="12" t="s">
        <v>73</v>
      </c>
      <c r="AY470" s="174" t="s">
        <v>149</v>
      </c>
    </row>
    <row r="471" spans="2:65" s="12" customFormat="1">
      <c r="B471" s="172"/>
      <c r="D471" s="173" t="s">
        <v>173</v>
      </c>
      <c r="E471" s="174" t="s">
        <v>5</v>
      </c>
      <c r="F471" s="175" t="s">
        <v>1942</v>
      </c>
      <c r="H471" s="176">
        <v>1103.8720000000001</v>
      </c>
      <c r="L471" s="172"/>
      <c r="M471" s="177"/>
      <c r="N471" s="178"/>
      <c r="O471" s="178"/>
      <c r="P471" s="178"/>
      <c r="Q471" s="178"/>
      <c r="R471" s="178"/>
      <c r="S471" s="178"/>
      <c r="T471" s="179"/>
      <c r="AT471" s="174" t="s">
        <v>173</v>
      </c>
      <c r="AU471" s="174" t="s">
        <v>82</v>
      </c>
      <c r="AV471" s="12" t="s">
        <v>82</v>
      </c>
      <c r="AW471" s="12" t="s">
        <v>36</v>
      </c>
      <c r="AX471" s="12" t="s">
        <v>73</v>
      </c>
      <c r="AY471" s="174" t="s">
        <v>149</v>
      </c>
    </row>
    <row r="472" spans="2:65" s="12" customFormat="1">
      <c r="B472" s="172"/>
      <c r="D472" s="173" t="s">
        <v>173</v>
      </c>
      <c r="E472" s="174" t="s">
        <v>5</v>
      </c>
      <c r="F472" s="175" t="s">
        <v>1943</v>
      </c>
      <c r="H472" s="176">
        <v>733.36</v>
      </c>
      <c r="L472" s="172"/>
      <c r="M472" s="177"/>
      <c r="N472" s="178"/>
      <c r="O472" s="178"/>
      <c r="P472" s="178"/>
      <c r="Q472" s="178"/>
      <c r="R472" s="178"/>
      <c r="S472" s="178"/>
      <c r="T472" s="179"/>
      <c r="AT472" s="174" t="s">
        <v>173</v>
      </c>
      <c r="AU472" s="174" t="s">
        <v>82</v>
      </c>
      <c r="AV472" s="12" t="s">
        <v>82</v>
      </c>
      <c r="AW472" s="12" t="s">
        <v>36</v>
      </c>
      <c r="AX472" s="12" t="s">
        <v>73</v>
      </c>
      <c r="AY472" s="174" t="s">
        <v>149</v>
      </c>
    </row>
    <row r="473" spans="2:65" s="14" customFormat="1">
      <c r="B473" s="188"/>
      <c r="D473" s="173" t="s">
        <v>173</v>
      </c>
      <c r="E473" s="189" t="s">
        <v>5</v>
      </c>
      <c r="F473" s="190" t="s">
        <v>194</v>
      </c>
      <c r="H473" s="191">
        <v>2900.14</v>
      </c>
      <c r="L473" s="188"/>
      <c r="M473" s="192"/>
      <c r="N473" s="193"/>
      <c r="O473" s="193"/>
      <c r="P473" s="193"/>
      <c r="Q473" s="193"/>
      <c r="R473" s="193"/>
      <c r="S473" s="193"/>
      <c r="T473" s="194"/>
      <c r="AT473" s="189" t="s">
        <v>173</v>
      </c>
      <c r="AU473" s="189" t="s">
        <v>82</v>
      </c>
      <c r="AV473" s="14" t="s">
        <v>156</v>
      </c>
      <c r="AW473" s="14" t="s">
        <v>36</v>
      </c>
      <c r="AX473" s="14" t="s">
        <v>80</v>
      </c>
      <c r="AY473" s="189" t="s">
        <v>149</v>
      </c>
    </row>
    <row r="474" spans="2:65" s="1" customFormat="1" ht="16.5" customHeight="1">
      <c r="B474" s="160"/>
      <c r="C474" s="161" t="s">
        <v>641</v>
      </c>
      <c r="D474" s="161" t="s">
        <v>151</v>
      </c>
      <c r="E474" s="162" t="s">
        <v>768</v>
      </c>
      <c r="F474" s="163" t="s">
        <v>769</v>
      </c>
      <c r="G474" s="164" t="s">
        <v>400</v>
      </c>
      <c r="H474" s="165">
        <v>62.524000000000001</v>
      </c>
      <c r="I474" s="166"/>
      <c r="J474" s="166">
        <f>ROUND(I474*H474,2)</f>
        <v>0</v>
      </c>
      <c r="K474" s="163" t="s">
        <v>155</v>
      </c>
      <c r="L474" s="39"/>
      <c r="M474" s="167" t="s">
        <v>5</v>
      </c>
      <c r="N474" s="168" t="s">
        <v>44</v>
      </c>
      <c r="O474" s="169">
        <v>0.159</v>
      </c>
      <c r="P474" s="169">
        <f>O474*H474</f>
        <v>9.9413160000000005</v>
      </c>
      <c r="Q474" s="169">
        <v>0</v>
      </c>
      <c r="R474" s="169">
        <f>Q474*H474</f>
        <v>0</v>
      </c>
      <c r="S474" s="169">
        <v>0</v>
      </c>
      <c r="T474" s="170">
        <f>S474*H474</f>
        <v>0</v>
      </c>
      <c r="AR474" s="25" t="s">
        <v>156</v>
      </c>
      <c r="AT474" s="25" t="s">
        <v>151</v>
      </c>
      <c r="AU474" s="25" t="s">
        <v>82</v>
      </c>
      <c r="AY474" s="25" t="s">
        <v>149</v>
      </c>
      <c r="BE474" s="171">
        <f>IF(N474="základní",J474,0)</f>
        <v>0</v>
      </c>
      <c r="BF474" s="171">
        <f>IF(N474="snížená",J474,0)</f>
        <v>0</v>
      </c>
      <c r="BG474" s="171">
        <f>IF(N474="zákl. přenesená",J474,0)</f>
        <v>0</v>
      </c>
      <c r="BH474" s="171">
        <f>IF(N474="sníž. přenesená",J474,0)</f>
        <v>0</v>
      </c>
      <c r="BI474" s="171">
        <f>IF(N474="nulová",J474,0)</f>
        <v>0</v>
      </c>
      <c r="BJ474" s="25" t="s">
        <v>80</v>
      </c>
      <c r="BK474" s="171">
        <f>ROUND(I474*H474,2)</f>
        <v>0</v>
      </c>
      <c r="BL474" s="25" t="s">
        <v>156</v>
      </c>
      <c r="BM474" s="25" t="s">
        <v>1944</v>
      </c>
    </row>
    <row r="475" spans="2:65" s="13" customFormat="1">
      <c r="B475" s="182"/>
      <c r="D475" s="173" t="s">
        <v>173</v>
      </c>
      <c r="E475" s="183" t="s">
        <v>5</v>
      </c>
      <c r="F475" s="184" t="s">
        <v>762</v>
      </c>
      <c r="H475" s="183" t="s">
        <v>5</v>
      </c>
      <c r="L475" s="182"/>
      <c r="M475" s="185"/>
      <c r="N475" s="186"/>
      <c r="O475" s="186"/>
      <c r="P475" s="186"/>
      <c r="Q475" s="186"/>
      <c r="R475" s="186"/>
      <c r="S475" s="186"/>
      <c r="T475" s="187"/>
      <c r="AT475" s="183" t="s">
        <v>173</v>
      </c>
      <c r="AU475" s="183" t="s">
        <v>82</v>
      </c>
      <c r="AV475" s="13" t="s">
        <v>80</v>
      </c>
      <c r="AW475" s="13" t="s">
        <v>36</v>
      </c>
      <c r="AX475" s="13" t="s">
        <v>73</v>
      </c>
      <c r="AY475" s="183" t="s">
        <v>149</v>
      </c>
    </row>
    <row r="476" spans="2:65" s="13" customFormat="1">
      <c r="B476" s="182"/>
      <c r="D476" s="173" t="s">
        <v>173</v>
      </c>
      <c r="E476" s="183" t="s">
        <v>5</v>
      </c>
      <c r="F476" s="184" t="s">
        <v>190</v>
      </c>
      <c r="H476" s="183" t="s">
        <v>5</v>
      </c>
      <c r="L476" s="182"/>
      <c r="M476" s="185"/>
      <c r="N476" s="186"/>
      <c r="O476" s="186"/>
      <c r="P476" s="186"/>
      <c r="Q476" s="186"/>
      <c r="R476" s="186"/>
      <c r="S476" s="186"/>
      <c r="T476" s="187"/>
      <c r="AT476" s="183" t="s">
        <v>173</v>
      </c>
      <c r="AU476" s="183" t="s">
        <v>82</v>
      </c>
      <c r="AV476" s="13" t="s">
        <v>80</v>
      </c>
      <c r="AW476" s="13" t="s">
        <v>36</v>
      </c>
      <c r="AX476" s="13" t="s">
        <v>73</v>
      </c>
      <c r="AY476" s="183" t="s">
        <v>149</v>
      </c>
    </row>
    <row r="477" spans="2:65" s="12" customFormat="1">
      <c r="B477" s="172"/>
      <c r="D477" s="173" t="s">
        <v>173</v>
      </c>
      <c r="E477" s="174" t="s">
        <v>5</v>
      </c>
      <c r="F477" s="175" t="s">
        <v>1936</v>
      </c>
      <c r="H477" s="176">
        <v>56.781999999999996</v>
      </c>
      <c r="L477" s="172"/>
      <c r="M477" s="177"/>
      <c r="N477" s="178"/>
      <c r="O477" s="178"/>
      <c r="P477" s="178"/>
      <c r="Q477" s="178"/>
      <c r="R477" s="178"/>
      <c r="S477" s="178"/>
      <c r="T477" s="179"/>
      <c r="AT477" s="174" t="s">
        <v>173</v>
      </c>
      <c r="AU477" s="174" t="s">
        <v>82</v>
      </c>
      <c r="AV477" s="12" t="s">
        <v>82</v>
      </c>
      <c r="AW477" s="12" t="s">
        <v>36</v>
      </c>
      <c r="AX477" s="12" t="s">
        <v>73</v>
      </c>
      <c r="AY477" s="174" t="s">
        <v>149</v>
      </c>
    </row>
    <row r="478" spans="2:65" s="13" customFormat="1">
      <c r="B478" s="182"/>
      <c r="D478" s="173" t="s">
        <v>173</v>
      </c>
      <c r="E478" s="183" t="s">
        <v>5</v>
      </c>
      <c r="F478" s="184" t="s">
        <v>192</v>
      </c>
      <c r="H478" s="183" t="s">
        <v>5</v>
      </c>
      <c r="L478" s="182"/>
      <c r="M478" s="185"/>
      <c r="N478" s="186"/>
      <c r="O478" s="186"/>
      <c r="P478" s="186"/>
      <c r="Q478" s="186"/>
      <c r="R478" s="186"/>
      <c r="S478" s="186"/>
      <c r="T478" s="187"/>
      <c r="AT478" s="183" t="s">
        <v>173</v>
      </c>
      <c r="AU478" s="183" t="s">
        <v>82</v>
      </c>
      <c r="AV478" s="13" t="s">
        <v>80</v>
      </c>
      <c r="AW478" s="13" t="s">
        <v>36</v>
      </c>
      <c r="AX478" s="13" t="s">
        <v>73</v>
      </c>
      <c r="AY478" s="183" t="s">
        <v>149</v>
      </c>
    </row>
    <row r="479" spans="2:65" s="12" customFormat="1">
      <c r="B479" s="172"/>
      <c r="D479" s="173" t="s">
        <v>173</v>
      </c>
      <c r="E479" s="174" t="s">
        <v>5</v>
      </c>
      <c r="F479" s="175" t="s">
        <v>1021</v>
      </c>
      <c r="H479" s="176">
        <v>5.742</v>
      </c>
      <c r="L479" s="172"/>
      <c r="M479" s="177"/>
      <c r="N479" s="178"/>
      <c r="O479" s="178"/>
      <c r="P479" s="178"/>
      <c r="Q479" s="178"/>
      <c r="R479" s="178"/>
      <c r="S479" s="178"/>
      <c r="T479" s="179"/>
      <c r="AT479" s="174" t="s">
        <v>173</v>
      </c>
      <c r="AU479" s="174" t="s">
        <v>82</v>
      </c>
      <c r="AV479" s="12" t="s">
        <v>82</v>
      </c>
      <c r="AW479" s="12" t="s">
        <v>36</v>
      </c>
      <c r="AX479" s="12" t="s">
        <v>73</v>
      </c>
      <c r="AY479" s="174" t="s">
        <v>149</v>
      </c>
    </row>
    <row r="480" spans="2:65" s="14" customFormat="1">
      <c r="B480" s="188"/>
      <c r="D480" s="173" t="s">
        <v>173</v>
      </c>
      <c r="E480" s="189" t="s">
        <v>5</v>
      </c>
      <c r="F480" s="190" t="s">
        <v>194</v>
      </c>
      <c r="H480" s="191">
        <v>62.524000000000001</v>
      </c>
      <c r="L480" s="188"/>
      <c r="M480" s="192"/>
      <c r="N480" s="193"/>
      <c r="O480" s="193"/>
      <c r="P480" s="193"/>
      <c r="Q480" s="193"/>
      <c r="R480" s="193"/>
      <c r="S480" s="193"/>
      <c r="T480" s="194"/>
      <c r="AT480" s="189" t="s">
        <v>173</v>
      </c>
      <c r="AU480" s="189" t="s">
        <v>82</v>
      </c>
      <c r="AV480" s="14" t="s">
        <v>156</v>
      </c>
      <c r="AW480" s="14" t="s">
        <v>36</v>
      </c>
      <c r="AX480" s="14" t="s">
        <v>80</v>
      </c>
      <c r="AY480" s="189" t="s">
        <v>149</v>
      </c>
    </row>
    <row r="481" spans="2:65" s="1" customFormat="1" ht="25.5" customHeight="1">
      <c r="B481" s="160"/>
      <c r="C481" s="161" t="s">
        <v>646</v>
      </c>
      <c r="D481" s="161" t="s">
        <v>151</v>
      </c>
      <c r="E481" s="162" t="s">
        <v>772</v>
      </c>
      <c r="F481" s="163" t="s">
        <v>773</v>
      </c>
      <c r="G481" s="164" t="s">
        <v>400</v>
      </c>
      <c r="H481" s="165">
        <v>114.827</v>
      </c>
      <c r="I481" s="166"/>
      <c r="J481" s="166">
        <f>ROUND(I481*H481,2)</f>
        <v>0</v>
      </c>
      <c r="K481" s="163" t="s">
        <v>155</v>
      </c>
      <c r="L481" s="39"/>
      <c r="M481" s="167" t="s">
        <v>5</v>
      </c>
      <c r="N481" s="168" t="s">
        <v>44</v>
      </c>
      <c r="O481" s="169">
        <v>0</v>
      </c>
      <c r="P481" s="169">
        <f>O481*H481</f>
        <v>0</v>
      </c>
      <c r="Q481" s="169">
        <v>0</v>
      </c>
      <c r="R481" s="169">
        <f>Q481*H481</f>
        <v>0</v>
      </c>
      <c r="S481" s="169">
        <v>0</v>
      </c>
      <c r="T481" s="170">
        <f>S481*H481</f>
        <v>0</v>
      </c>
      <c r="AR481" s="25" t="s">
        <v>156</v>
      </c>
      <c r="AT481" s="25" t="s">
        <v>151</v>
      </c>
      <c r="AU481" s="25" t="s">
        <v>82</v>
      </c>
      <c r="AY481" s="25" t="s">
        <v>149</v>
      </c>
      <c r="BE481" s="171">
        <f>IF(N481="základní",J481,0)</f>
        <v>0</v>
      </c>
      <c r="BF481" s="171">
        <f>IF(N481="snížená",J481,0)</f>
        <v>0</v>
      </c>
      <c r="BG481" s="171">
        <f>IF(N481="zákl. přenesená",J481,0)</f>
        <v>0</v>
      </c>
      <c r="BH481" s="171">
        <f>IF(N481="sníž. přenesená",J481,0)</f>
        <v>0</v>
      </c>
      <c r="BI481" s="171">
        <f>IF(N481="nulová",J481,0)</f>
        <v>0</v>
      </c>
      <c r="BJ481" s="25" t="s">
        <v>80</v>
      </c>
      <c r="BK481" s="171">
        <f>ROUND(I481*H481,2)</f>
        <v>0</v>
      </c>
      <c r="BL481" s="25" t="s">
        <v>156</v>
      </c>
      <c r="BM481" s="25" t="s">
        <v>1945</v>
      </c>
    </row>
    <row r="482" spans="2:65" s="12" customFormat="1">
      <c r="B482" s="172"/>
      <c r="D482" s="173" t="s">
        <v>173</v>
      </c>
      <c r="E482" s="174" t="s">
        <v>5</v>
      </c>
      <c r="F482" s="175" t="s">
        <v>1938</v>
      </c>
      <c r="H482" s="176">
        <v>68.992000000000004</v>
      </c>
      <c r="L482" s="172"/>
      <c r="M482" s="177"/>
      <c r="N482" s="178"/>
      <c r="O482" s="178"/>
      <c r="P482" s="178"/>
      <c r="Q482" s="178"/>
      <c r="R482" s="178"/>
      <c r="S482" s="178"/>
      <c r="T482" s="179"/>
      <c r="AT482" s="174" t="s">
        <v>173</v>
      </c>
      <c r="AU482" s="174" t="s">
        <v>82</v>
      </c>
      <c r="AV482" s="12" t="s">
        <v>82</v>
      </c>
      <c r="AW482" s="12" t="s">
        <v>36</v>
      </c>
      <c r="AX482" s="12" t="s">
        <v>73</v>
      </c>
      <c r="AY482" s="174" t="s">
        <v>149</v>
      </c>
    </row>
    <row r="483" spans="2:65" s="12" customFormat="1">
      <c r="B483" s="172"/>
      <c r="D483" s="173" t="s">
        <v>173</v>
      </c>
      <c r="E483" s="174" t="s">
        <v>5</v>
      </c>
      <c r="F483" s="175" t="s">
        <v>1939</v>
      </c>
      <c r="H483" s="176">
        <v>45.835000000000001</v>
      </c>
      <c r="L483" s="172"/>
      <c r="M483" s="177"/>
      <c r="N483" s="178"/>
      <c r="O483" s="178"/>
      <c r="P483" s="178"/>
      <c r="Q483" s="178"/>
      <c r="R483" s="178"/>
      <c r="S483" s="178"/>
      <c r="T483" s="179"/>
      <c r="AT483" s="174" t="s">
        <v>173</v>
      </c>
      <c r="AU483" s="174" t="s">
        <v>82</v>
      </c>
      <c r="AV483" s="12" t="s">
        <v>82</v>
      </c>
      <c r="AW483" s="12" t="s">
        <v>36</v>
      </c>
      <c r="AX483" s="12" t="s">
        <v>73</v>
      </c>
      <c r="AY483" s="174" t="s">
        <v>149</v>
      </c>
    </row>
    <row r="484" spans="2:65" s="14" customFormat="1">
      <c r="B484" s="188"/>
      <c r="D484" s="173" t="s">
        <v>173</v>
      </c>
      <c r="E484" s="189" t="s">
        <v>5</v>
      </c>
      <c r="F484" s="190" t="s">
        <v>194</v>
      </c>
      <c r="H484" s="191">
        <v>114.827</v>
      </c>
      <c r="L484" s="188"/>
      <c r="M484" s="192"/>
      <c r="N484" s="193"/>
      <c r="O484" s="193"/>
      <c r="P484" s="193"/>
      <c r="Q484" s="193"/>
      <c r="R484" s="193"/>
      <c r="S484" s="193"/>
      <c r="T484" s="194"/>
      <c r="AT484" s="189" t="s">
        <v>173</v>
      </c>
      <c r="AU484" s="189" t="s">
        <v>82</v>
      </c>
      <c r="AV484" s="14" t="s">
        <v>156</v>
      </c>
      <c r="AW484" s="14" t="s">
        <v>36</v>
      </c>
      <c r="AX484" s="14" t="s">
        <v>80</v>
      </c>
      <c r="AY484" s="189" t="s">
        <v>149</v>
      </c>
    </row>
    <row r="485" spans="2:65" s="1" customFormat="1" ht="16.5" customHeight="1">
      <c r="B485" s="160"/>
      <c r="C485" s="161" t="s">
        <v>650</v>
      </c>
      <c r="D485" s="161" t="s">
        <v>151</v>
      </c>
      <c r="E485" s="162" t="s">
        <v>776</v>
      </c>
      <c r="F485" s="163" t="s">
        <v>777</v>
      </c>
      <c r="G485" s="164" t="s">
        <v>400</v>
      </c>
      <c r="H485" s="165">
        <v>62.524000000000001</v>
      </c>
      <c r="I485" s="166"/>
      <c r="J485" s="166">
        <f>ROUND(I485*H485,2)</f>
        <v>0</v>
      </c>
      <c r="K485" s="163" t="s">
        <v>155</v>
      </c>
      <c r="L485" s="39"/>
      <c r="M485" s="167" t="s">
        <v>5</v>
      </c>
      <c r="N485" s="168" t="s">
        <v>44</v>
      </c>
      <c r="O485" s="169">
        <v>0</v>
      </c>
      <c r="P485" s="169">
        <f>O485*H485</f>
        <v>0</v>
      </c>
      <c r="Q485" s="169">
        <v>0</v>
      </c>
      <c r="R485" s="169">
        <f>Q485*H485</f>
        <v>0</v>
      </c>
      <c r="S485" s="169">
        <v>0</v>
      </c>
      <c r="T485" s="170">
        <f>S485*H485</f>
        <v>0</v>
      </c>
      <c r="AR485" s="25" t="s">
        <v>156</v>
      </c>
      <c r="AT485" s="25" t="s">
        <v>151</v>
      </c>
      <c r="AU485" s="25" t="s">
        <v>82</v>
      </c>
      <c r="AY485" s="25" t="s">
        <v>149</v>
      </c>
      <c r="BE485" s="171">
        <f>IF(N485="základní",J485,0)</f>
        <v>0</v>
      </c>
      <c r="BF485" s="171">
        <f>IF(N485="snížená",J485,0)</f>
        <v>0</v>
      </c>
      <c r="BG485" s="171">
        <f>IF(N485="zákl. přenesená",J485,0)</f>
        <v>0</v>
      </c>
      <c r="BH485" s="171">
        <f>IF(N485="sníž. přenesená",J485,0)</f>
        <v>0</v>
      </c>
      <c r="BI485" s="171">
        <f>IF(N485="nulová",J485,0)</f>
        <v>0</v>
      </c>
      <c r="BJ485" s="25" t="s">
        <v>80</v>
      </c>
      <c r="BK485" s="171">
        <f>ROUND(I485*H485,2)</f>
        <v>0</v>
      </c>
      <c r="BL485" s="25" t="s">
        <v>156</v>
      </c>
      <c r="BM485" s="25" t="s">
        <v>1946</v>
      </c>
    </row>
    <row r="486" spans="2:65" s="12" customFormat="1">
      <c r="B486" s="172"/>
      <c r="D486" s="173" t="s">
        <v>173</v>
      </c>
      <c r="E486" s="174" t="s">
        <v>5</v>
      </c>
      <c r="F486" s="175" t="s">
        <v>1937</v>
      </c>
      <c r="H486" s="176">
        <v>62.524000000000001</v>
      </c>
      <c r="L486" s="172"/>
      <c r="M486" s="177"/>
      <c r="N486" s="178"/>
      <c r="O486" s="178"/>
      <c r="P486" s="178"/>
      <c r="Q486" s="178"/>
      <c r="R486" s="178"/>
      <c r="S486" s="178"/>
      <c r="T486" s="179"/>
      <c r="AT486" s="174" t="s">
        <v>173</v>
      </c>
      <c r="AU486" s="174" t="s">
        <v>82</v>
      </c>
      <c r="AV486" s="12" t="s">
        <v>82</v>
      </c>
      <c r="AW486" s="12" t="s">
        <v>36</v>
      </c>
      <c r="AX486" s="12" t="s">
        <v>80</v>
      </c>
      <c r="AY486" s="174" t="s">
        <v>149</v>
      </c>
    </row>
    <row r="487" spans="2:65" s="11" customFormat="1" ht="29.85" customHeight="1">
      <c r="B487" s="148"/>
      <c r="D487" s="149" t="s">
        <v>72</v>
      </c>
      <c r="E487" s="158" t="s">
        <v>780</v>
      </c>
      <c r="F487" s="158" t="s">
        <v>781</v>
      </c>
      <c r="J487" s="159">
        <f>BK487</f>
        <v>0</v>
      </c>
      <c r="L487" s="148"/>
      <c r="M487" s="152"/>
      <c r="N487" s="153"/>
      <c r="O487" s="153"/>
      <c r="P487" s="154">
        <f>P488</f>
        <v>800.60303999999996</v>
      </c>
      <c r="Q487" s="153"/>
      <c r="R487" s="154">
        <f>R488</f>
        <v>0</v>
      </c>
      <c r="S487" s="153"/>
      <c r="T487" s="155">
        <f>T488</f>
        <v>0</v>
      </c>
      <c r="AR487" s="149" t="s">
        <v>80</v>
      </c>
      <c r="AT487" s="156" t="s">
        <v>72</v>
      </c>
      <c r="AU487" s="156" t="s">
        <v>80</v>
      </c>
      <c r="AY487" s="149" t="s">
        <v>149</v>
      </c>
      <c r="BK487" s="157">
        <f>BK488</f>
        <v>0</v>
      </c>
    </row>
    <row r="488" spans="2:65" s="1" customFormat="1" ht="38.25" customHeight="1">
      <c r="B488" s="160"/>
      <c r="C488" s="161" t="s">
        <v>654</v>
      </c>
      <c r="D488" s="161" t="s">
        <v>151</v>
      </c>
      <c r="E488" s="162" t="s">
        <v>783</v>
      </c>
      <c r="F488" s="163" t="s">
        <v>784</v>
      </c>
      <c r="G488" s="164" t="s">
        <v>400</v>
      </c>
      <c r="H488" s="165">
        <v>540.94799999999998</v>
      </c>
      <c r="I488" s="166"/>
      <c r="J488" s="166">
        <f>ROUND(I488*H488,2)</f>
        <v>0</v>
      </c>
      <c r="K488" s="163" t="s">
        <v>155</v>
      </c>
      <c r="L488" s="39"/>
      <c r="M488" s="167" t="s">
        <v>5</v>
      </c>
      <c r="N488" s="211" t="s">
        <v>44</v>
      </c>
      <c r="O488" s="212">
        <v>1.48</v>
      </c>
      <c r="P488" s="212">
        <f>O488*H488</f>
        <v>800.60303999999996</v>
      </c>
      <c r="Q488" s="212">
        <v>0</v>
      </c>
      <c r="R488" s="212">
        <f>Q488*H488</f>
        <v>0</v>
      </c>
      <c r="S488" s="212">
        <v>0</v>
      </c>
      <c r="T488" s="213">
        <f>S488*H488</f>
        <v>0</v>
      </c>
      <c r="AR488" s="25" t="s">
        <v>156</v>
      </c>
      <c r="AT488" s="25" t="s">
        <v>151</v>
      </c>
      <c r="AU488" s="25" t="s">
        <v>82</v>
      </c>
      <c r="AY488" s="25" t="s">
        <v>149</v>
      </c>
      <c r="BE488" s="171">
        <f>IF(N488="základní",J488,0)</f>
        <v>0</v>
      </c>
      <c r="BF488" s="171">
        <f>IF(N488="snížená",J488,0)</f>
        <v>0</v>
      </c>
      <c r="BG488" s="171">
        <f>IF(N488="zákl. přenesená",J488,0)</f>
        <v>0</v>
      </c>
      <c r="BH488" s="171">
        <f>IF(N488="sníž. přenesená",J488,0)</f>
        <v>0</v>
      </c>
      <c r="BI488" s="171">
        <f>IF(N488="nulová",J488,0)</f>
        <v>0</v>
      </c>
      <c r="BJ488" s="25" t="s">
        <v>80</v>
      </c>
      <c r="BK488" s="171">
        <f>ROUND(I488*H488,2)</f>
        <v>0</v>
      </c>
      <c r="BL488" s="25" t="s">
        <v>156</v>
      </c>
      <c r="BM488" s="25" t="s">
        <v>1947</v>
      </c>
    </row>
    <row r="489" spans="2:65" s="1" customFormat="1" ht="6.95" customHeight="1">
      <c r="B489" s="54"/>
      <c r="C489" s="55"/>
      <c r="D489" s="55"/>
      <c r="E489" s="55"/>
      <c r="F489" s="55"/>
      <c r="G489" s="55"/>
      <c r="H489" s="55"/>
      <c r="I489" s="55"/>
      <c r="J489" s="55"/>
      <c r="K489" s="55"/>
      <c r="L489" s="39"/>
    </row>
  </sheetData>
  <autoFilter ref="C91:K488"/>
  <mergeCells count="13">
    <mergeCell ref="E84:H84"/>
    <mergeCell ref="G1:H1"/>
    <mergeCell ref="L2:V2"/>
    <mergeCell ref="E49:H49"/>
    <mergeCell ref="E51:H51"/>
    <mergeCell ref="J55:J56"/>
    <mergeCell ref="E80:H80"/>
    <mergeCell ref="E82:H82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6"/>
  <sheetViews>
    <sheetView showGridLines="0" tabSelected="1" workbookViewId="0">
      <pane ySplit="1" topLeftCell="A2" activePane="bottomLeft" state="frozen"/>
      <selection pane="bottomLeft" activeCell="K146" sqref="K14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04"/>
      <c r="B1" s="18"/>
      <c r="C1" s="18"/>
      <c r="D1" s="19" t="s">
        <v>1</v>
      </c>
      <c r="E1" s="18"/>
      <c r="F1" s="105" t="s">
        <v>108</v>
      </c>
      <c r="G1" s="333" t="s">
        <v>109</v>
      </c>
      <c r="H1" s="333"/>
      <c r="I1" s="18"/>
      <c r="J1" s="105" t="s">
        <v>110</v>
      </c>
      <c r="K1" s="19" t="s">
        <v>111</v>
      </c>
      <c r="L1" s="105" t="s">
        <v>112</v>
      </c>
      <c r="M1" s="105"/>
      <c r="N1" s="105"/>
      <c r="O1" s="105"/>
      <c r="P1" s="105"/>
      <c r="Q1" s="105"/>
      <c r="R1" s="105"/>
      <c r="S1" s="105"/>
      <c r="T1" s="105"/>
      <c r="U1" s="106"/>
      <c r="V1" s="106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5" t="s">
        <v>107</v>
      </c>
    </row>
    <row r="3" spans="1:70" ht="6.95" customHeight="1">
      <c r="B3" s="26"/>
      <c r="C3" s="27"/>
      <c r="D3" s="27"/>
      <c r="E3" s="27"/>
      <c r="F3" s="27"/>
      <c r="G3" s="27"/>
      <c r="H3" s="27"/>
      <c r="I3" s="27"/>
      <c r="J3" s="27"/>
      <c r="K3" s="28"/>
      <c r="AT3" s="25" t="s">
        <v>82</v>
      </c>
    </row>
    <row r="4" spans="1:70" ht="36.950000000000003" customHeight="1">
      <c r="B4" s="29"/>
      <c r="C4" s="30"/>
      <c r="D4" s="31" t="s">
        <v>113</v>
      </c>
      <c r="E4" s="30"/>
      <c r="F4" s="30"/>
      <c r="G4" s="30"/>
      <c r="H4" s="30"/>
      <c r="I4" s="30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30"/>
      <c r="J5" s="30"/>
      <c r="K5" s="32"/>
    </row>
    <row r="6" spans="1:70" ht="15">
      <c r="B6" s="29"/>
      <c r="C6" s="30"/>
      <c r="D6" s="37" t="s">
        <v>17</v>
      </c>
      <c r="E6" s="30"/>
      <c r="F6" s="30"/>
      <c r="G6" s="30"/>
      <c r="H6" s="30"/>
      <c r="I6" s="30"/>
      <c r="J6" s="30"/>
      <c r="K6" s="32"/>
    </row>
    <row r="7" spans="1:70" ht="16.5" customHeight="1">
      <c r="B7" s="29"/>
      <c r="C7" s="30"/>
      <c r="D7" s="30"/>
      <c r="E7" s="334" t="str">
        <f>'Rekapitulace stavby'!K6</f>
        <v>Kanalizace Opočínek - gravitační kanalizace - I. část</v>
      </c>
      <c r="F7" s="340"/>
      <c r="G7" s="340"/>
      <c r="H7" s="340"/>
      <c r="I7" s="30"/>
      <c r="J7" s="30"/>
      <c r="K7" s="32"/>
    </row>
    <row r="8" spans="1:70" s="1" customFormat="1" ht="15">
      <c r="B8" s="39"/>
      <c r="C8" s="40"/>
      <c r="D8" s="37" t="s">
        <v>114</v>
      </c>
      <c r="E8" s="40"/>
      <c r="F8" s="40"/>
      <c r="G8" s="40"/>
      <c r="H8" s="40"/>
      <c r="I8" s="40"/>
      <c r="J8" s="40"/>
      <c r="K8" s="43"/>
    </row>
    <row r="9" spans="1:70" s="1" customFormat="1" ht="36.950000000000003" customHeight="1">
      <c r="B9" s="39"/>
      <c r="C9" s="40"/>
      <c r="D9" s="40"/>
      <c r="E9" s="336" t="s">
        <v>1948</v>
      </c>
      <c r="F9" s="335"/>
      <c r="G9" s="335"/>
      <c r="H9" s="335"/>
      <c r="I9" s="4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40"/>
      <c r="J10" s="40"/>
      <c r="K10" s="43"/>
    </row>
    <row r="11" spans="1:70" s="1" customFormat="1" ht="14.45" customHeight="1">
      <c r="B11" s="39"/>
      <c r="C11" s="40"/>
      <c r="D11" s="37" t="s">
        <v>18</v>
      </c>
      <c r="E11" s="40"/>
      <c r="F11" s="35" t="s">
        <v>5</v>
      </c>
      <c r="G11" s="40"/>
      <c r="H11" s="40"/>
      <c r="I11" s="37" t="s">
        <v>19</v>
      </c>
      <c r="J11" s="35" t="s">
        <v>5</v>
      </c>
      <c r="K11" s="43"/>
    </row>
    <row r="12" spans="1:70" s="1" customFormat="1" ht="14.45" customHeight="1">
      <c r="B12" s="39"/>
      <c r="C12" s="40"/>
      <c r="D12" s="37" t="s">
        <v>20</v>
      </c>
      <c r="E12" s="40"/>
      <c r="F12" s="35" t="s">
        <v>21</v>
      </c>
      <c r="G12" s="40"/>
      <c r="H12" s="40"/>
      <c r="I12" s="37" t="s">
        <v>22</v>
      </c>
      <c r="J12" s="107" t="str">
        <f>'Rekapitulace stavby'!AN8</f>
        <v>17. 1. 2019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40"/>
      <c r="J13" s="40"/>
      <c r="K13" s="43"/>
    </row>
    <row r="14" spans="1:70" s="1" customFormat="1" ht="14.45" customHeight="1">
      <c r="B14" s="39"/>
      <c r="C14" s="40"/>
      <c r="D14" s="37" t="s">
        <v>24</v>
      </c>
      <c r="E14" s="40"/>
      <c r="F14" s="40"/>
      <c r="G14" s="40"/>
      <c r="H14" s="40"/>
      <c r="I14" s="37" t="s">
        <v>25</v>
      </c>
      <c r="J14" s="35" t="s">
        <v>26</v>
      </c>
      <c r="K14" s="43"/>
    </row>
    <row r="15" spans="1:70" s="1" customFormat="1" ht="18" customHeight="1">
      <c r="B15" s="39"/>
      <c r="C15" s="40"/>
      <c r="D15" s="40"/>
      <c r="E15" s="35" t="s">
        <v>27</v>
      </c>
      <c r="F15" s="40"/>
      <c r="G15" s="40"/>
      <c r="H15" s="40"/>
      <c r="I15" s="37" t="s">
        <v>28</v>
      </c>
      <c r="J15" s="35" t="s">
        <v>29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40"/>
      <c r="J16" s="40"/>
      <c r="K16" s="43"/>
    </row>
    <row r="17" spans="2:11" s="1" customFormat="1" ht="14.45" customHeight="1">
      <c r="B17" s="39"/>
      <c r="C17" s="40"/>
      <c r="D17" s="37" t="s">
        <v>30</v>
      </c>
      <c r="E17" s="40"/>
      <c r="F17" s="40"/>
      <c r="G17" s="40"/>
      <c r="H17" s="40"/>
      <c r="I17" s="37" t="s">
        <v>25</v>
      </c>
      <c r="J17" s="35" t="s">
        <v>5</v>
      </c>
      <c r="K17" s="43"/>
    </row>
    <row r="18" spans="2:11" s="1" customFormat="1" ht="18" customHeight="1">
      <c r="B18" s="39"/>
      <c r="C18" s="40"/>
      <c r="D18" s="40"/>
      <c r="E18" s="35" t="s">
        <v>31</v>
      </c>
      <c r="F18" s="40"/>
      <c r="G18" s="40"/>
      <c r="H18" s="40"/>
      <c r="I18" s="37" t="s">
        <v>28</v>
      </c>
      <c r="J18" s="35" t="s">
        <v>5</v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40"/>
      <c r="J19" s="40"/>
      <c r="K19" s="43"/>
    </row>
    <row r="20" spans="2:11" s="1" customFormat="1" ht="14.45" customHeight="1">
      <c r="B20" s="39"/>
      <c r="C20" s="40"/>
      <c r="D20" s="37" t="s">
        <v>32</v>
      </c>
      <c r="E20" s="40"/>
      <c r="F20" s="40"/>
      <c r="G20" s="40"/>
      <c r="H20" s="40"/>
      <c r="I20" s="37" t="s">
        <v>25</v>
      </c>
      <c r="J20" s="35" t="s">
        <v>33</v>
      </c>
      <c r="K20" s="43"/>
    </row>
    <row r="21" spans="2:11" s="1" customFormat="1" ht="18" customHeight="1">
      <c r="B21" s="39"/>
      <c r="C21" s="40"/>
      <c r="D21" s="40"/>
      <c r="E21" s="35" t="s">
        <v>34</v>
      </c>
      <c r="F21" s="40"/>
      <c r="G21" s="40"/>
      <c r="H21" s="40"/>
      <c r="I21" s="37" t="s">
        <v>28</v>
      </c>
      <c r="J21" s="35" t="s">
        <v>35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40"/>
      <c r="J22" s="40"/>
      <c r="K22" s="43"/>
    </row>
    <row r="23" spans="2:11" s="1" customFormat="1" ht="14.45" customHeight="1">
      <c r="B23" s="39"/>
      <c r="C23" s="40"/>
      <c r="D23" s="37" t="s">
        <v>37</v>
      </c>
      <c r="E23" s="40"/>
      <c r="F23" s="40"/>
      <c r="G23" s="40"/>
      <c r="H23" s="40"/>
      <c r="I23" s="40"/>
      <c r="J23" s="40"/>
      <c r="K23" s="43"/>
    </row>
    <row r="24" spans="2:11" s="7" customFormat="1" ht="71.25" customHeight="1">
      <c r="B24" s="108"/>
      <c r="C24" s="109"/>
      <c r="D24" s="109"/>
      <c r="E24" s="312" t="s">
        <v>38</v>
      </c>
      <c r="F24" s="312"/>
      <c r="G24" s="312"/>
      <c r="H24" s="312"/>
      <c r="I24" s="109"/>
      <c r="J24" s="109"/>
      <c r="K24" s="110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4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66"/>
      <c r="J26" s="66"/>
      <c r="K26" s="111"/>
    </row>
    <row r="27" spans="2:11" s="1" customFormat="1" ht="25.35" customHeight="1">
      <c r="B27" s="39"/>
      <c r="C27" s="40"/>
      <c r="D27" s="112" t="s">
        <v>39</v>
      </c>
      <c r="E27" s="40"/>
      <c r="F27" s="40"/>
      <c r="G27" s="40"/>
      <c r="H27" s="40"/>
      <c r="I27" s="40"/>
      <c r="J27" s="113">
        <f>ROUND(J84,2)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66"/>
      <c r="J28" s="66"/>
      <c r="K28" s="111"/>
    </row>
    <row r="29" spans="2:11" s="1" customFormat="1" ht="14.45" customHeight="1">
      <c r="B29" s="39"/>
      <c r="C29" s="40"/>
      <c r="D29" s="40"/>
      <c r="E29" s="40"/>
      <c r="F29" s="44" t="s">
        <v>41</v>
      </c>
      <c r="G29" s="40"/>
      <c r="H29" s="40"/>
      <c r="I29" s="44" t="s">
        <v>40</v>
      </c>
      <c r="J29" s="44" t="s">
        <v>42</v>
      </c>
      <c r="K29" s="43"/>
    </row>
    <row r="30" spans="2:11" s="1" customFormat="1" ht="14.45" customHeight="1">
      <c r="B30" s="39"/>
      <c r="C30" s="40"/>
      <c r="D30" s="47" t="s">
        <v>43</v>
      </c>
      <c r="E30" s="47" t="s">
        <v>44</v>
      </c>
      <c r="F30" s="114">
        <f>ROUND(SUM(BE84:BE135), 2)</f>
        <v>0</v>
      </c>
      <c r="G30" s="40"/>
      <c r="H30" s="40"/>
      <c r="I30" s="115">
        <v>0.21</v>
      </c>
      <c r="J30" s="114">
        <f>ROUND(ROUND((SUM(BE84:BE135)),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45</v>
      </c>
      <c r="F31" s="114">
        <f>ROUND(SUM(BF84:BF135), 2)</f>
        <v>0</v>
      </c>
      <c r="G31" s="40"/>
      <c r="H31" s="40"/>
      <c r="I31" s="115">
        <v>0.15</v>
      </c>
      <c r="J31" s="114">
        <f>ROUND(ROUND((SUM(BF84:BF135)),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14">
        <f>ROUND(SUM(BG84:BG135), 2)</f>
        <v>0</v>
      </c>
      <c r="G32" s="40"/>
      <c r="H32" s="40"/>
      <c r="I32" s="115">
        <v>0.21</v>
      </c>
      <c r="J32" s="11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47</v>
      </c>
      <c r="F33" s="114">
        <f>ROUND(SUM(BH84:BH135), 2)</f>
        <v>0</v>
      </c>
      <c r="G33" s="40"/>
      <c r="H33" s="40"/>
      <c r="I33" s="115">
        <v>0.15</v>
      </c>
      <c r="J33" s="11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48</v>
      </c>
      <c r="F34" s="114">
        <f>ROUND(SUM(BI84:BI135), 2)</f>
        <v>0</v>
      </c>
      <c r="G34" s="40"/>
      <c r="H34" s="40"/>
      <c r="I34" s="115">
        <v>0</v>
      </c>
      <c r="J34" s="11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40"/>
      <c r="J35" s="40"/>
      <c r="K35" s="43"/>
    </row>
    <row r="36" spans="2:11" s="1" customFormat="1" ht="25.35" customHeight="1">
      <c r="B36" s="39"/>
      <c r="C36" s="116"/>
      <c r="D36" s="117" t="s">
        <v>49</v>
      </c>
      <c r="E36" s="69"/>
      <c r="F36" s="69"/>
      <c r="G36" s="118" t="s">
        <v>50</v>
      </c>
      <c r="H36" s="119" t="s">
        <v>51</v>
      </c>
      <c r="I36" s="69"/>
      <c r="J36" s="120">
        <f>SUM(J27:J34)</f>
        <v>0</v>
      </c>
      <c r="K36" s="121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55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58"/>
      <c r="J41" s="58"/>
      <c r="K41" s="122"/>
    </row>
    <row r="42" spans="2:11" s="1" customFormat="1" ht="36.950000000000003" customHeight="1">
      <c r="B42" s="39"/>
      <c r="C42" s="31" t="s">
        <v>118</v>
      </c>
      <c r="D42" s="40"/>
      <c r="E42" s="40"/>
      <c r="F42" s="40"/>
      <c r="G42" s="40"/>
      <c r="H42" s="40"/>
      <c r="I42" s="4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40"/>
      <c r="J43" s="40"/>
      <c r="K43" s="43"/>
    </row>
    <row r="44" spans="2:11" s="1" customFormat="1" ht="14.45" customHeight="1">
      <c r="B44" s="39"/>
      <c r="C44" s="37" t="s">
        <v>17</v>
      </c>
      <c r="D44" s="40"/>
      <c r="E44" s="40"/>
      <c r="F44" s="40"/>
      <c r="G44" s="40"/>
      <c r="H44" s="40"/>
      <c r="I44" s="40"/>
      <c r="J44" s="40"/>
      <c r="K44" s="43"/>
    </row>
    <row r="45" spans="2:11" s="1" customFormat="1" ht="16.5" customHeight="1">
      <c r="B45" s="39"/>
      <c r="C45" s="40"/>
      <c r="D45" s="40"/>
      <c r="E45" s="334" t="str">
        <f>E7</f>
        <v>Kanalizace Opočínek - gravitační kanalizace - I. část</v>
      </c>
      <c r="F45" s="340"/>
      <c r="G45" s="340"/>
      <c r="H45" s="340"/>
      <c r="I45" s="40"/>
      <c r="J45" s="40"/>
      <c r="K45" s="43"/>
    </row>
    <row r="46" spans="2:11" s="1" customFormat="1" ht="14.45" customHeight="1">
      <c r="B46" s="39"/>
      <c r="C46" s="37" t="s">
        <v>114</v>
      </c>
      <c r="D46" s="40"/>
      <c r="E46" s="40"/>
      <c r="F46" s="40"/>
      <c r="G46" s="40"/>
      <c r="H46" s="40"/>
      <c r="I46" s="40"/>
      <c r="J46" s="40"/>
      <c r="K46" s="43"/>
    </row>
    <row r="47" spans="2:11" s="1" customFormat="1" ht="17.25" customHeight="1">
      <c r="B47" s="39"/>
      <c r="C47" s="40"/>
      <c r="D47" s="40"/>
      <c r="E47" s="336" t="str">
        <f>E9</f>
        <v>06 - Vedlejší a ostatní náklady</v>
      </c>
      <c r="F47" s="335"/>
      <c r="G47" s="335"/>
      <c r="H47" s="335"/>
      <c r="I47" s="4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40"/>
      <c r="J48" s="40"/>
      <c r="K48" s="43"/>
    </row>
    <row r="49" spans="2:47" s="1" customFormat="1" ht="18" customHeight="1">
      <c r="B49" s="39"/>
      <c r="C49" s="37" t="s">
        <v>20</v>
      </c>
      <c r="D49" s="40"/>
      <c r="E49" s="40"/>
      <c r="F49" s="35" t="str">
        <f>F12</f>
        <v>Opočínek</v>
      </c>
      <c r="G49" s="40"/>
      <c r="H49" s="40"/>
      <c r="I49" s="37" t="s">
        <v>22</v>
      </c>
      <c r="J49" s="107" t="str">
        <f>IF(J12="","",J12)</f>
        <v>17. 1. 2019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40"/>
      <c r="J50" s="40"/>
      <c r="K50" s="43"/>
    </row>
    <row r="51" spans="2:47" s="1" customFormat="1" ht="15">
      <c r="B51" s="39"/>
      <c r="C51" s="37" t="s">
        <v>24</v>
      </c>
      <c r="D51" s="40"/>
      <c r="E51" s="40"/>
      <c r="F51" s="35" t="str">
        <f>E15</f>
        <v>Vodovody a kanalizace Pardubice, a.s.</v>
      </c>
      <c r="G51" s="40"/>
      <c r="H51" s="40"/>
      <c r="I51" s="37" t="s">
        <v>32</v>
      </c>
      <c r="J51" s="312" t="str">
        <f>E21</f>
        <v>Multiaqua s.r.o.</v>
      </c>
      <c r="K51" s="43"/>
    </row>
    <row r="52" spans="2:47" s="1" customFormat="1" ht="14.45" customHeight="1">
      <c r="B52" s="39"/>
      <c r="C52" s="37" t="s">
        <v>30</v>
      </c>
      <c r="D52" s="40"/>
      <c r="E52" s="40"/>
      <c r="F52" s="35" t="str">
        <f>IF(E18="","",E18)</f>
        <v>Dle výběrového řízení</v>
      </c>
      <c r="G52" s="40"/>
      <c r="H52" s="40"/>
      <c r="I52" s="40"/>
      <c r="J52" s="337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40"/>
      <c r="J53" s="40"/>
      <c r="K53" s="43"/>
    </row>
    <row r="54" spans="2:47" s="1" customFormat="1" ht="29.25" customHeight="1">
      <c r="B54" s="39"/>
      <c r="C54" s="123" t="s">
        <v>119</v>
      </c>
      <c r="D54" s="116"/>
      <c r="E54" s="116"/>
      <c r="F54" s="116"/>
      <c r="G54" s="116"/>
      <c r="H54" s="116"/>
      <c r="I54" s="116"/>
      <c r="J54" s="124" t="s">
        <v>120</v>
      </c>
      <c r="K54" s="12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40"/>
      <c r="J55" s="40"/>
      <c r="K55" s="43"/>
    </row>
    <row r="56" spans="2:47" s="1" customFormat="1" ht="29.25" customHeight="1">
      <c r="B56" s="39"/>
      <c r="C56" s="126" t="s">
        <v>121</v>
      </c>
      <c r="D56" s="40"/>
      <c r="E56" s="40"/>
      <c r="F56" s="40"/>
      <c r="G56" s="40"/>
      <c r="H56" s="40"/>
      <c r="I56" s="40"/>
      <c r="J56" s="113">
        <f>J84</f>
        <v>0</v>
      </c>
      <c r="K56" s="43"/>
      <c r="AU56" s="25" t="s">
        <v>122</v>
      </c>
    </row>
    <row r="57" spans="2:47" s="8" customFormat="1" ht="24.95" customHeight="1">
      <c r="B57" s="127"/>
      <c r="C57" s="128"/>
      <c r="D57" s="129" t="s">
        <v>1949</v>
      </c>
      <c r="E57" s="130"/>
      <c r="F57" s="130"/>
      <c r="G57" s="130"/>
      <c r="H57" s="130"/>
      <c r="I57" s="130"/>
      <c r="J57" s="131">
        <f>J85</f>
        <v>0</v>
      </c>
      <c r="K57" s="132"/>
    </row>
    <row r="58" spans="2:47" s="9" customFormat="1" ht="19.899999999999999" customHeight="1">
      <c r="B58" s="133"/>
      <c r="C58" s="134"/>
      <c r="D58" s="135" t="s">
        <v>1950</v>
      </c>
      <c r="E58" s="136"/>
      <c r="F58" s="136"/>
      <c r="G58" s="136"/>
      <c r="H58" s="136"/>
      <c r="I58" s="136"/>
      <c r="J58" s="137">
        <f>J86</f>
        <v>0</v>
      </c>
      <c r="K58" s="138"/>
    </row>
    <row r="59" spans="2:47" s="8" customFormat="1" ht="24.95" customHeight="1">
      <c r="B59" s="127"/>
      <c r="C59" s="128"/>
      <c r="D59" s="129" t="s">
        <v>1951</v>
      </c>
      <c r="E59" s="130"/>
      <c r="F59" s="130"/>
      <c r="G59" s="130"/>
      <c r="H59" s="130"/>
      <c r="I59" s="130"/>
      <c r="J59" s="131">
        <f>J90</f>
        <v>0</v>
      </c>
      <c r="K59" s="132"/>
    </row>
    <row r="60" spans="2:47" s="9" customFormat="1" ht="19.899999999999999" customHeight="1">
      <c r="B60" s="133"/>
      <c r="C60" s="134"/>
      <c r="D60" s="135" t="s">
        <v>1950</v>
      </c>
      <c r="E60" s="136"/>
      <c r="F60" s="136"/>
      <c r="G60" s="136"/>
      <c r="H60" s="136"/>
      <c r="I60" s="136"/>
      <c r="J60" s="137">
        <f>J91</f>
        <v>0</v>
      </c>
      <c r="K60" s="138"/>
    </row>
    <row r="61" spans="2:47" s="8" customFormat="1" ht="24.95" customHeight="1">
      <c r="B61" s="127"/>
      <c r="C61" s="128"/>
      <c r="D61" s="129" t="s">
        <v>1952</v>
      </c>
      <c r="E61" s="130"/>
      <c r="F61" s="130"/>
      <c r="G61" s="130"/>
      <c r="H61" s="130"/>
      <c r="I61" s="130"/>
      <c r="J61" s="131">
        <f>J98</f>
        <v>0</v>
      </c>
      <c r="K61" s="132"/>
    </row>
    <row r="62" spans="2:47" s="9" customFormat="1" ht="19.899999999999999" customHeight="1">
      <c r="B62" s="133"/>
      <c r="C62" s="134"/>
      <c r="D62" s="135" t="s">
        <v>1950</v>
      </c>
      <c r="E62" s="136"/>
      <c r="F62" s="136"/>
      <c r="G62" s="136"/>
      <c r="H62" s="136"/>
      <c r="I62" s="136"/>
      <c r="J62" s="137">
        <f>J99</f>
        <v>0</v>
      </c>
      <c r="K62" s="138"/>
    </row>
    <row r="63" spans="2:47" s="8" customFormat="1" ht="24.95" customHeight="1">
      <c r="B63" s="127"/>
      <c r="C63" s="128"/>
      <c r="D63" s="129" t="s">
        <v>1953</v>
      </c>
      <c r="E63" s="130"/>
      <c r="F63" s="130"/>
      <c r="G63" s="130"/>
      <c r="H63" s="130"/>
      <c r="I63" s="130"/>
      <c r="J63" s="131">
        <f>J123</f>
        <v>0</v>
      </c>
      <c r="K63" s="132"/>
    </row>
    <row r="64" spans="2:47" s="9" customFormat="1" ht="19.899999999999999" customHeight="1">
      <c r="B64" s="133"/>
      <c r="C64" s="134"/>
      <c r="D64" s="135" t="s">
        <v>1950</v>
      </c>
      <c r="E64" s="136"/>
      <c r="F64" s="136"/>
      <c r="G64" s="136"/>
      <c r="H64" s="136"/>
      <c r="I64" s="136"/>
      <c r="J64" s="137">
        <f>J124</f>
        <v>0</v>
      </c>
      <c r="K64" s="138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40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55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58"/>
      <c r="J70" s="58"/>
      <c r="K70" s="58"/>
      <c r="L70" s="39"/>
    </row>
    <row r="71" spans="2:12" s="1" customFormat="1" ht="36.950000000000003" customHeight="1">
      <c r="B71" s="39"/>
      <c r="C71" s="59" t="s">
        <v>133</v>
      </c>
      <c r="L71" s="39"/>
    </row>
    <row r="72" spans="2:12" s="1" customFormat="1" ht="6.95" customHeight="1">
      <c r="B72" s="39"/>
      <c r="L72" s="39"/>
    </row>
    <row r="73" spans="2:12" s="1" customFormat="1" ht="14.45" customHeight="1">
      <c r="B73" s="39"/>
      <c r="C73" s="61" t="s">
        <v>17</v>
      </c>
      <c r="L73" s="39"/>
    </row>
    <row r="74" spans="2:12" s="1" customFormat="1" ht="16.5" customHeight="1">
      <c r="B74" s="39"/>
      <c r="E74" s="338" t="str">
        <f>E7</f>
        <v>Kanalizace Opočínek - gravitační kanalizace - I. část</v>
      </c>
      <c r="F74" s="339"/>
      <c r="G74" s="339"/>
      <c r="H74" s="339"/>
      <c r="L74" s="39"/>
    </row>
    <row r="75" spans="2:12" s="1" customFormat="1" ht="14.45" customHeight="1">
      <c r="B75" s="39"/>
      <c r="C75" s="61" t="s">
        <v>114</v>
      </c>
      <c r="L75" s="39"/>
    </row>
    <row r="76" spans="2:12" s="1" customFormat="1" ht="17.25" customHeight="1">
      <c r="B76" s="39"/>
      <c r="E76" s="328" t="str">
        <f>E9</f>
        <v>06 - Vedlejší a ostatní náklady</v>
      </c>
      <c r="F76" s="332"/>
      <c r="G76" s="332"/>
      <c r="H76" s="332"/>
      <c r="L76" s="39"/>
    </row>
    <row r="77" spans="2:12" s="1" customFormat="1" ht="6.95" customHeight="1">
      <c r="B77" s="39"/>
      <c r="L77" s="39"/>
    </row>
    <row r="78" spans="2:12" s="1" customFormat="1" ht="18" customHeight="1">
      <c r="B78" s="39"/>
      <c r="C78" s="61" t="s">
        <v>20</v>
      </c>
      <c r="F78" s="139" t="str">
        <f>F12</f>
        <v>Opočínek</v>
      </c>
      <c r="I78" s="61" t="s">
        <v>22</v>
      </c>
      <c r="J78" s="65" t="str">
        <f>IF(J12="","",J12)</f>
        <v>17. 1. 2019</v>
      </c>
      <c r="L78" s="39"/>
    </row>
    <row r="79" spans="2:12" s="1" customFormat="1" ht="6.95" customHeight="1">
      <c r="B79" s="39"/>
      <c r="L79" s="39"/>
    </row>
    <row r="80" spans="2:12" s="1" customFormat="1" ht="15">
      <c r="B80" s="39"/>
      <c r="C80" s="61" t="s">
        <v>24</v>
      </c>
      <c r="F80" s="139" t="str">
        <f>E15</f>
        <v>Vodovody a kanalizace Pardubice, a.s.</v>
      </c>
      <c r="I80" s="61" t="s">
        <v>32</v>
      </c>
      <c r="J80" s="139" t="str">
        <f>E21</f>
        <v>Multiaqua s.r.o.</v>
      </c>
      <c r="L80" s="39"/>
    </row>
    <row r="81" spans="2:65" s="1" customFormat="1" ht="14.45" customHeight="1">
      <c r="B81" s="39"/>
      <c r="C81" s="61" t="s">
        <v>30</v>
      </c>
      <c r="F81" s="139" t="str">
        <f>IF(E18="","",E18)</f>
        <v>Dle výběrového řízení</v>
      </c>
      <c r="L81" s="39"/>
    </row>
    <row r="82" spans="2:65" s="1" customFormat="1" ht="10.35" customHeight="1">
      <c r="B82" s="39"/>
      <c r="L82" s="39"/>
    </row>
    <row r="83" spans="2:65" s="10" customFormat="1" ht="29.25" customHeight="1">
      <c r="B83" s="140"/>
      <c r="C83" s="141" t="s">
        <v>134</v>
      </c>
      <c r="D83" s="142" t="s">
        <v>58</v>
      </c>
      <c r="E83" s="142" t="s">
        <v>54</v>
      </c>
      <c r="F83" s="142" t="s">
        <v>135</v>
      </c>
      <c r="G83" s="142" t="s">
        <v>136</v>
      </c>
      <c r="H83" s="142" t="s">
        <v>137</v>
      </c>
      <c r="I83" s="142" t="s">
        <v>138</v>
      </c>
      <c r="J83" s="142" t="s">
        <v>120</v>
      </c>
      <c r="K83" s="143" t="s">
        <v>139</v>
      </c>
      <c r="L83" s="140"/>
      <c r="M83" s="71" t="s">
        <v>140</v>
      </c>
      <c r="N83" s="72" t="s">
        <v>43</v>
      </c>
      <c r="O83" s="72" t="s">
        <v>141</v>
      </c>
      <c r="P83" s="72" t="s">
        <v>142</v>
      </c>
      <c r="Q83" s="72" t="s">
        <v>143</v>
      </c>
      <c r="R83" s="72" t="s">
        <v>144</v>
      </c>
      <c r="S83" s="72" t="s">
        <v>145</v>
      </c>
      <c r="T83" s="73" t="s">
        <v>146</v>
      </c>
    </row>
    <row r="84" spans="2:65" s="1" customFormat="1" ht="29.25" customHeight="1">
      <c r="B84" s="39"/>
      <c r="C84" s="75" t="s">
        <v>121</v>
      </c>
      <c r="J84" s="144">
        <f>BK84</f>
        <v>0</v>
      </c>
      <c r="L84" s="39"/>
      <c r="M84" s="74"/>
      <c r="N84" s="66"/>
      <c r="O84" s="66"/>
      <c r="P84" s="145">
        <f>P85+P90+P98+P123</f>
        <v>0</v>
      </c>
      <c r="Q84" s="66"/>
      <c r="R84" s="145">
        <f>R85+R90+R98+R123</f>
        <v>0</v>
      </c>
      <c r="S84" s="66"/>
      <c r="T84" s="146">
        <f>T85+T90+T98+T123</f>
        <v>0</v>
      </c>
      <c r="AT84" s="25" t="s">
        <v>72</v>
      </c>
      <c r="AU84" s="25" t="s">
        <v>122</v>
      </c>
      <c r="BK84" s="147">
        <f>BK85+BK90+BK98+BK123</f>
        <v>0</v>
      </c>
    </row>
    <row r="85" spans="2:65" s="11" customFormat="1" ht="37.35" customHeight="1">
      <c r="B85" s="148"/>
      <c r="D85" s="149" t="s">
        <v>72</v>
      </c>
      <c r="E85" s="150" t="s">
        <v>1954</v>
      </c>
      <c r="F85" s="150" t="s">
        <v>1955</v>
      </c>
      <c r="J85" s="151">
        <f>BK85</f>
        <v>0</v>
      </c>
      <c r="L85" s="148"/>
      <c r="M85" s="152"/>
      <c r="N85" s="153"/>
      <c r="O85" s="153"/>
      <c r="P85" s="154">
        <f>P86</f>
        <v>0</v>
      </c>
      <c r="Q85" s="153"/>
      <c r="R85" s="154">
        <f>R86</f>
        <v>0</v>
      </c>
      <c r="S85" s="153"/>
      <c r="T85" s="155">
        <f>T86</f>
        <v>0</v>
      </c>
      <c r="AR85" s="149" t="s">
        <v>80</v>
      </c>
      <c r="AT85" s="156" t="s">
        <v>72</v>
      </c>
      <c r="AU85" s="156" t="s">
        <v>73</v>
      </c>
      <c r="AY85" s="149" t="s">
        <v>149</v>
      </c>
      <c r="BK85" s="157">
        <f>BK86</f>
        <v>0</v>
      </c>
    </row>
    <row r="86" spans="2:65" s="11" customFormat="1" ht="19.899999999999999" customHeight="1">
      <c r="B86" s="148"/>
      <c r="D86" s="149" t="s">
        <v>72</v>
      </c>
      <c r="E86" s="158" t="s">
        <v>1956</v>
      </c>
      <c r="F86" s="158" t="s">
        <v>1957</v>
      </c>
      <c r="J86" s="159">
        <f>BK86</f>
        <v>0</v>
      </c>
      <c r="L86" s="148"/>
      <c r="M86" s="152"/>
      <c r="N86" s="153"/>
      <c r="O86" s="153"/>
      <c r="P86" s="154">
        <f>SUM(P87:P89)</f>
        <v>0</v>
      </c>
      <c r="Q86" s="153"/>
      <c r="R86" s="154">
        <f>SUM(R87:R89)</f>
        <v>0</v>
      </c>
      <c r="S86" s="153"/>
      <c r="T86" s="155">
        <f>SUM(T87:T89)</f>
        <v>0</v>
      </c>
      <c r="AR86" s="149" t="s">
        <v>80</v>
      </c>
      <c r="AT86" s="156" t="s">
        <v>72</v>
      </c>
      <c r="AU86" s="156" t="s">
        <v>80</v>
      </c>
      <c r="AY86" s="149" t="s">
        <v>149</v>
      </c>
      <c r="BK86" s="157">
        <f>SUM(BK87:BK89)</f>
        <v>0</v>
      </c>
    </row>
    <row r="87" spans="2:65" s="1" customFormat="1" ht="16.5" customHeight="1">
      <c r="B87" s="160"/>
      <c r="C87" s="161" t="s">
        <v>80</v>
      </c>
      <c r="D87" s="161" t="s">
        <v>151</v>
      </c>
      <c r="E87" s="162" t="s">
        <v>1958</v>
      </c>
      <c r="F87" s="163" t="s">
        <v>1959</v>
      </c>
      <c r="G87" s="164" t="s">
        <v>1397</v>
      </c>
      <c r="H87" s="165">
        <v>1</v>
      </c>
      <c r="I87" s="166"/>
      <c r="J87" s="166">
        <f>ROUND(I87*H87,2)</f>
        <v>0</v>
      </c>
      <c r="K87" s="163" t="s">
        <v>5</v>
      </c>
      <c r="L87" s="39"/>
      <c r="M87" s="167" t="s">
        <v>5</v>
      </c>
      <c r="N87" s="168" t="s">
        <v>44</v>
      </c>
      <c r="O87" s="169">
        <v>0</v>
      </c>
      <c r="P87" s="169">
        <f>O87*H87</f>
        <v>0</v>
      </c>
      <c r="Q87" s="169">
        <v>0</v>
      </c>
      <c r="R87" s="169">
        <f>Q87*H87</f>
        <v>0</v>
      </c>
      <c r="S87" s="169">
        <v>0</v>
      </c>
      <c r="T87" s="170">
        <f>S87*H87</f>
        <v>0</v>
      </c>
      <c r="AR87" s="25" t="s">
        <v>156</v>
      </c>
      <c r="AT87" s="25" t="s">
        <v>151</v>
      </c>
      <c r="AU87" s="25" t="s">
        <v>82</v>
      </c>
      <c r="AY87" s="25" t="s">
        <v>149</v>
      </c>
      <c r="BE87" s="171">
        <f>IF(N87="základní",J87,0)</f>
        <v>0</v>
      </c>
      <c r="BF87" s="171">
        <f>IF(N87="snížená",J87,0)</f>
        <v>0</v>
      </c>
      <c r="BG87" s="171">
        <f>IF(N87="zákl. přenesená",J87,0)</f>
        <v>0</v>
      </c>
      <c r="BH87" s="171">
        <f>IF(N87="sníž. přenesená",J87,0)</f>
        <v>0</v>
      </c>
      <c r="BI87" s="171">
        <f>IF(N87="nulová",J87,0)</f>
        <v>0</v>
      </c>
      <c r="BJ87" s="25" t="s">
        <v>80</v>
      </c>
      <c r="BK87" s="171">
        <f>ROUND(I87*H87,2)</f>
        <v>0</v>
      </c>
      <c r="BL87" s="25" t="s">
        <v>156</v>
      </c>
      <c r="BM87" s="25" t="s">
        <v>82</v>
      </c>
    </row>
    <row r="88" spans="2:65" s="1" customFormat="1" ht="16.5" customHeight="1">
      <c r="B88" s="160"/>
      <c r="C88" s="161" t="s">
        <v>82</v>
      </c>
      <c r="D88" s="161" t="s">
        <v>151</v>
      </c>
      <c r="E88" s="162" t="s">
        <v>1960</v>
      </c>
      <c r="F88" s="163" t="s">
        <v>1961</v>
      </c>
      <c r="G88" s="164" t="s">
        <v>1397</v>
      </c>
      <c r="H88" s="165">
        <v>1</v>
      </c>
      <c r="I88" s="166"/>
      <c r="J88" s="166">
        <f>ROUND(I88*H88,2)</f>
        <v>0</v>
      </c>
      <c r="K88" s="163" t="s">
        <v>5</v>
      </c>
      <c r="L88" s="39"/>
      <c r="M88" s="167" t="s">
        <v>5</v>
      </c>
      <c r="N88" s="168" t="s">
        <v>44</v>
      </c>
      <c r="O88" s="169">
        <v>0</v>
      </c>
      <c r="P88" s="169">
        <f>O88*H88</f>
        <v>0</v>
      </c>
      <c r="Q88" s="169">
        <v>0</v>
      </c>
      <c r="R88" s="169">
        <f>Q88*H88</f>
        <v>0</v>
      </c>
      <c r="S88" s="169">
        <v>0</v>
      </c>
      <c r="T88" s="170">
        <f>S88*H88</f>
        <v>0</v>
      </c>
      <c r="AR88" s="25" t="s">
        <v>156</v>
      </c>
      <c r="AT88" s="25" t="s">
        <v>151</v>
      </c>
      <c r="AU88" s="25" t="s">
        <v>82</v>
      </c>
      <c r="AY88" s="25" t="s">
        <v>149</v>
      </c>
      <c r="BE88" s="171">
        <f>IF(N88="základní",J88,0)</f>
        <v>0</v>
      </c>
      <c r="BF88" s="171">
        <f>IF(N88="snížená",J88,0)</f>
        <v>0</v>
      </c>
      <c r="BG88" s="171">
        <f>IF(N88="zákl. přenesená",J88,0)</f>
        <v>0</v>
      </c>
      <c r="BH88" s="171">
        <f>IF(N88="sníž. přenesená",J88,0)</f>
        <v>0</v>
      </c>
      <c r="BI88" s="171">
        <f>IF(N88="nulová",J88,0)</f>
        <v>0</v>
      </c>
      <c r="BJ88" s="25" t="s">
        <v>80</v>
      </c>
      <c r="BK88" s="171">
        <f>ROUND(I88*H88,2)</f>
        <v>0</v>
      </c>
      <c r="BL88" s="25" t="s">
        <v>156</v>
      </c>
      <c r="BM88" s="25" t="s">
        <v>156</v>
      </c>
    </row>
    <row r="89" spans="2:65" s="1" customFormat="1" ht="16.5" customHeight="1">
      <c r="B89" s="160"/>
      <c r="C89" s="161" t="s">
        <v>161</v>
      </c>
      <c r="D89" s="161" t="s">
        <v>151</v>
      </c>
      <c r="E89" s="162" t="s">
        <v>1962</v>
      </c>
      <c r="F89" s="163" t="s">
        <v>1963</v>
      </c>
      <c r="G89" s="164" t="s">
        <v>1397</v>
      </c>
      <c r="H89" s="165">
        <v>1</v>
      </c>
      <c r="I89" s="166"/>
      <c r="J89" s="166">
        <f>ROUND(I89*H89,2)</f>
        <v>0</v>
      </c>
      <c r="K89" s="163" t="s">
        <v>5</v>
      </c>
      <c r="L89" s="39"/>
      <c r="M89" s="167" t="s">
        <v>5</v>
      </c>
      <c r="N89" s="168" t="s">
        <v>44</v>
      </c>
      <c r="O89" s="169">
        <v>0</v>
      </c>
      <c r="P89" s="169">
        <f>O89*H89</f>
        <v>0</v>
      </c>
      <c r="Q89" s="169">
        <v>0</v>
      </c>
      <c r="R89" s="169">
        <f>Q89*H89</f>
        <v>0</v>
      </c>
      <c r="S89" s="169">
        <v>0</v>
      </c>
      <c r="T89" s="170">
        <f>S89*H89</f>
        <v>0</v>
      </c>
      <c r="AR89" s="25" t="s">
        <v>156</v>
      </c>
      <c r="AT89" s="25" t="s">
        <v>151</v>
      </c>
      <c r="AU89" s="25" t="s">
        <v>82</v>
      </c>
      <c r="AY89" s="25" t="s">
        <v>149</v>
      </c>
      <c r="BE89" s="171">
        <f>IF(N89="základní",J89,0)</f>
        <v>0</v>
      </c>
      <c r="BF89" s="171">
        <f>IF(N89="snížená",J89,0)</f>
        <v>0</v>
      </c>
      <c r="BG89" s="171">
        <f>IF(N89="zákl. přenesená",J89,0)</f>
        <v>0</v>
      </c>
      <c r="BH89" s="171">
        <f>IF(N89="sníž. přenesená",J89,0)</f>
        <v>0</v>
      </c>
      <c r="BI89" s="171">
        <f>IF(N89="nulová",J89,0)</f>
        <v>0</v>
      </c>
      <c r="BJ89" s="25" t="s">
        <v>80</v>
      </c>
      <c r="BK89" s="171">
        <f>ROUND(I89*H89,2)</f>
        <v>0</v>
      </c>
      <c r="BL89" s="25" t="s">
        <v>156</v>
      </c>
      <c r="BM89" s="25" t="s">
        <v>175</v>
      </c>
    </row>
    <row r="90" spans="2:65" s="11" customFormat="1" ht="37.35" customHeight="1">
      <c r="B90" s="148"/>
      <c r="D90" s="149" t="s">
        <v>72</v>
      </c>
      <c r="E90" s="150" t="s">
        <v>1964</v>
      </c>
      <c r="F90" s="150" t="s">
        <v>1965</v>
      </c>
      <c r="J90" s="151">
        <f>BK90</f>
        <v>0</v>
      </c>
      <c r="L90" s="148"/>
      <c r="M90" s="152"/>
      <c r="N90" s="153"/>
      <c r="O90" s="153"/>
      <c r="P90" s="154">
        <f>P91</f>
        <v>0</v>
      </c>
      <c r="Q90" s="153"/>
      <c r="R90" s="154">
        <f>R91</f>
        <v>0</v>
      </c>
      <c r="S90" s="153"/>
      <c r="T90" s="155">
        <f>T91</f>
        <v>0</v>
      </c>
      <c r="AR90" s="149" t="s">
        <v>80</v>
      </c>
      <c r="AT90" s="156" t="s">
        <v>72</v>
      </c>
      <c r="AU90" s="156" t="s">
        <v>73</v>
      </c>
      <c r="AY90" s="149" t="s">
        <v>149</v>
      </c>
      <c r="BK90" s="157">
        <f>BK91</f>
        <v>0</v>
      </c>
    </row>
    <row r="91" spans="2:65" s="11" customFormat="1" ht="19.899999999999999" customHeight="1">
      <c r="B91" s="148"/>
      <c r="D91" s="149" t="s">
        <v>72</v>
      </c>
      <c r="E91" s="158" t="s">
        <v>1956</v>
      </c>
      <c r="F91" s="158" t="s">
        <v>1957</v>
      </c>
      <c r="J91" s="159">
        <f>BK91</f>
        <v>0</v>
      </c>
      <c r="L91" s="148"/>
      <c r="M91" s="152"/>
      <c r="N91" s="153"/>
      <c r="O91" s="153"/>
      <c r="P91" s="154">
        <f>SUM(P92:P97)</f>
        <v>0</v>
      </c>
      <c r="Q91" s="153"/>
      <c r="R91" s="154">
        <f>SUM(R92:R97)</f>
        <v>0</v>
      </c>
      <c r="S91" s="153"/>
      <c r="T91" s="155">
        <f>SUM(T92:T97)</f>
        <v>0</v>
      </c>
      <c r="AR91" s="149" t="s">
        <v>80</v>
      </c>
      <c r="AT91" s="156" t="s">
        <v>72</v>
      </c>
      <c r="AU91" s="156" t="s">
        <v>80</v>
      </c>
      <c r="AY91" s="149" t="s">
        <v>149</v>
      </c>
      <c r="BK91" s="157">
        <f>SUM(BK92:BK97)</f>
        <v>0</v>
      </c>
    </row>
    <row r="92" spans="2:65" s="1" customFormat="1" ht="16.5" customHeight="1">
      <c r="B92" s="160"/>
      <c r="C92" s="161" t="s">
        <v>156</v>
      </c>
      <c r="D92" s="161" t="s">
        <v>151</v>
      </c>
      <c r="E92" s="162" t="s">
        <v>1966</v>
      </c>
      <c r="F92" s="163" t="s">
        <v>1967</v>
      </c>
      <c r="G92" s="164" t="s">
        <v>1397</v>
      </c>
      <c r="H92" s="165">
        <v>1</v>
      </c>
      <c r="I92" s="166"/>
      <c r="J92" s="166">
        <f>ROUND(I92*H92,2)</f>
        <v>0</v>
      </c>
      <c r="K92" s="163" t="s">
        <v>5</v>
      </c>
      <c r="L92" s="39"/>
      <c r="M92" s="167" t="s">
        <v>5</v>
      </c>
      <c r="N92" s="168" t="s">
        <v>44</v>
      </c>
      <c r="O92" s="169">
        <v>0</v>
      </c>
      <c r="P92" s="169">
        <f>O92*H92</f>
        <v>0</v>
      </c>
      <c r="Q92" s="169">
        <v>0</v>
      </c>
      <c r="R92" s="169">
        <f>Q92*H92</f>
        <v>0</v>
      </c>
      <c r="S92" s="169">
        <v>0</v>
      </c>
      <c r="T92" s="170">
        <f>S92*H92</f>
        <v>0</v>
      </c>
      <c r="AR92" s="25" t="s">
        <v>156</v>
      </c>
      <c r="AT92" s="25" t="s">
        <v>151</v>
      </c>
      <c r="AU92" s="25" t="s">
        <v>82</v>
      </c>
      <c r="AY92" s="25" t="s">
        <v>149</v>
      </c>
      <c r="BE92" s="171">
        <f>IF(N92="základní",J92,0)</f>
        <v>0</v>
      </c>
      <c r="BF92" s="171">
        <f>IF(N92="snížená",J92,0)</f>
        <v>0</v>
      </c>
      <c r="BG92" s="171">
        <f>IF(N92="zákl. přenesená",J92,0)</f>
        <v>0</v>
      </c>
      <c r="BH92" s="171">
        <f>IF(N92="sníž. přenesená",J92,0)</f>
        <v>0</v>
      </c>
      <c r="BI92" s="171">
        <f>IF(N92="nulová",J92,0)</f>
        <v>0</v>
      </c>
      <c r="BJ92" s="25" t="s">
        <v>80</v>
      </c>
      <c r="BK92" s="171">
        <f>ROUND(I92*H92,2)</f>
        <v>0</v>
      </c>
      <c r="BL92" s="25" t="s">
        <v>156</v>
      </c>
      <c r="BM92" s="25" t="s">
        <v>195</v>
      </c>
    </row>
    <row r="93" spans="2:65" s="1" customFormat="1" ht="54">
      <c r="B93" s="39"/>
      <c r="D93" s="173" t="s">
        <v>179</v>
      </c>
      <c r="F93" s="180" t="s">
        <v>1968</v>
      </c>
      <c r="L93" s="39"/>
      <c r="M93" s="181"/>
      <c r="N93" s="40"/>
      <c r="O93" s="40"/>
      <c r="P93" s="40"/>
      <c r="Q93" s="40"/>
      <c r="R93" s="40"/>
      <c r="S93" s="40"/>
      <c r="T93" s="68"/>
      <c r="AT93" s="25" t="s">
        <v>179</v>
      </c>
      <c r="AU93" s="25" t="s">
        <v>82</v>
      </c>
    </row>
    <row r="94" spans="2:65" s="1" customFormat="1" ht="25.5" customHeight="1">
      <c r="B94" s="160"/>
      <c r="C94" s="161" t="s">
        <v>168</v>
      </c>
      <c r="D94" s="161" t="s">
        <v>151</v>
      </c>
      <c r="E94" s="162" t="s">
        <v>1969</v>
      </c>
      <c r="F94" s="163" t="s">
        <v>1970</v>
      </c>
      <c r="G94" s="164" t="s">
        <v>1397</v>
      </c>
      <c r="H94" s="165">
        <v>1</v>
      </c>
      <c r="I94" s="166"/>
      <c r="J94" s="166">
        <f>ROUND(I94*H94,2)</f>
        <v>0</v>
      </c>
      <c r="K94" s="163" t="s">
        <v>5</v>
      </c>
      <c r="L94" s="39"/>
      <c r="M94" s="167" t="s">
        <v>5</v>
      </c>
      <c r="N94" s="168" t="s">
        <v>44</v>
      </c>
      <c r="O94" s="169">
        <v>0</v>
      </c>
      <c r="P94" s="169">
        <f>O94*H94</f>
        <v>0</v>
      </c>
      <c r="Q94" s="169">
        <v>0</v>
      </c>
      <c r="R94" s="169">
        <f>Q94*H94</f>
        <v>0</v>
      </c>
      <c r="S94" s="169">
        <v>0</v>
      </c>
      <c r="T94" s="170">
        <f>S94*H94</f>
        <v>0</v>
      </c>
      <c r="AR94" s="25" t="s">
        <v>156</v>
      </c>
      <c r="AT94" s="25" t="s">
        <v>151</v>
      </c>
      <c r="AU94" s="25" t="s">
        <v>82</v>
      </c>
      <c r="AY94" s="25" t="s">
        <v>149</v>
      </c>
      <c r="BE94" s="171">
        <f>IF(N94="základní",J94,0)</f>
        <v>0</v>
      </c>
      <c r="BF94" s="171">
        <f>IF(N94="snížená",J94,0)</f>
        <v>0</v>
      </c>
      <c r="BG94" s="171">
        <f>IF(N94="zákl. přenesená",J94,0)</f>
        <v>0</v>
      </c>
      <c r="BH94" s="171">
        <f>IF(N94="sníž. přenesená",J94,0)</f>
        <v>0</v>
      </c>
      <c r="BI94" s="171">
        <f>IF(N94="nulová",J94,0)</f>
        <v>0</v>
      </c>
      <c r="BJ94" s="25" t="s">
        <v>80</v>
      </c>
      <c r="BK94" s="171">
        <f>ROUND(I94*H94,2)</f>
        <v>0</v>
      </c>
      <c r="BL94" s="25" t="s">
        <v>156</v>
      </c>
      <c r="BM94" s="25" t="s">
        <v>209</v>
      </c>
    </row>
    <row r="95" spans="2:65" s="1" customFormat="1" ht="94.5">
      <c r="B95" s="39"/>
      <c r="D95" s="173" t="s">
        <v>179</v>
      </c>
      <c r="F95" s="180" t="s">
        <v>1971</v>
      </c>
      <c r="L95" s="39"/>
      <c r="M95" s="181"/>
      <c r="N95" s="40"/>
      <c r="O95" s="40"/>
      <c r="P95" s="40"/>
      <c r="Q95" s="40"/>
      <c r="R95" s="40"/>
      <c r="S95" s="40"/>
      <c r="T95" s="68"/>
      <c r="AT95" s="25" t="s">
        <v>179</v>
      </c>
      <c r="AU95" s="25" t="s">
        <v>82</v>
      </c>
    </row>
    <row r="96" spans="2:65" s="1" customFormat="1" ht="38.25" customHeight="1">
      <c r="B96" s="160"/>
      <c r="C96" s="161" t="s">
        <v>175</v>
      </c>
      <c r="D96" s="161" t="s">
        <v>151</v>
      </c>
      <c r="E96" s="162" t="s">
        <v>1972</v>
      </c>
      <c r="F96" s="163" t="s">
        <v>1973</v>
      </c>
      <c r="G96" s="164" t="s">
        <v>1397</v>
      </c>
      <c r="H96" s="165">
        <v>1</v>
      </c>
      <c r="I96" s="166"/>
      <c r="J96" s="166">
        <f>ROUND(I96*H96,2)</f>
        <v>0</v>
      </c>
      <c r="K96" s="163" t="s">
        <v>5</v>
      </c>
      <c r="L96" s="39"/>
      <c r="M96" s="167" t="s">
        <v>5</v>
      </c>
      <c r="N96" s="168" t="s">
        <v>44</v>
      </c>
      <c r="O96" s="169">
        <v>0</v>
      </c>
      <c r="P96" s="169">
        <f>O96*H96</f>
        <v>0</v>
      </c>
      <c r="Q96" s="169">
        <v>0</v>
      </c>
      <c r="R96" s="169">
        <f>Q96*H96</f>
        <v>0</v>
      </c>
      <c r="S96" s="169">
        <v>0</v>
      </c>
      <c r="T96" s="170">
        <f>S96*H96</f>
        <v>0</v>
      </c>
      <c r="AR96" s="25" t="s">
        <v>156</v>
      </c>
      <c r="AT96" s="25" t="s">
        <v>151</v>
      </c>
      <c r="AU96" s="25" t="s">
        <v>82</v>
      </c>
      <c r="AY96" s="25" t="s">
        <v>149</v>
      </c>
      <c r="BE96" s="171">
        <f>IF(N96="základní",J96,0)</f>
        <v>0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25" t="s">
        <v>80</v>
      </c>
      <c r="BK96" s="171">
        <f>ROUND(I96*H96,2)</f>
        <v>0</v>
      </c>
      <c r="BL96" s="25" t="s">
        <v>156</v>
      </c>
      <c r="BM96" s="25" t="s">
        <v>222</v>
      </c>
    </row>
    <row r="97" spans="2:65" s="1" customFormat="1" ht="51" customHeight="1">
      <c r="B97" s="160"/>
      <c r="C97" s="161" t="s">
        <v>182</v>
      </c>
      <c r="D97" s="161" t="s">
        <v>151</v>
      </c>
      <c r="E97" s="162" t="s">
        <v>1974</v>
      </c>
      <c r="F97" s="163" t="s">
        <v>1975</v>
      </c>
      <c r="G97" s="164" t="s">
        <v>1397</v>
      </c>
      <c r="H97" s="165">
        <v>1</v>
      </c>
      <c r="I97" s="166"/>
      <c r="J97" s="166">
        <f>ROUND(I97*H97,2)</f>
        <v>0</v>
      </c>
      <c r="K97" s="163" t="s">
        <v>5</v>
      </c>
      <c r="L97" s="39"/>
      <c r="M97" s="167" t="s">
        <v>5</v>
      </c>
      <c r="N97" s="168" t="s">
        <v>44</v>
      </c>
      <c r="O97" s="169">
        <v>0</v>
      </c>
      <c r="P97" s="169">
        <f>O97*H97</f>
        <v>0</v>
      </c>
      <c r="Q97" s="169">
        <v>0</v>
      </c>
      <c r="R97" s="169">
        <f>Q97*H97</f>
        <v>0</v>
      </c>
      <c r="S97" s="169">
        <v>0</v>
      </c>
      <c r="T97" s="170">
        <f>S97*H97</f>
        <v>0</v>
      </c>
      <c r="AR97" s="25" t="s">
        <v>156</v>
      </c>
      <c r="AT97" s="25" t="s">
        <v>151</v>
      </c>
      <c r="AU97" s="25" t="s">
        <v>82</v>
      </c>
      <c r="AY97" s="25" t="s">
        <v>149</v>
      </c>
      <c r="BE97" s="171">
        <f>IF(N97="základní",J97,0)</f>
        <v>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25" t="s">
        <v>80</v>
      </c>
      <c r="BK97" s="171">
        <f>ROUND(I97*H97,2)</f>
        <v>0</v>
      </c>
      <c r="BL97" s="25" t="s">
        <v>156</v>
      </c>
      <c r="BM97" s="25" t="s">
        <v>237</v>
      </c>
    </row>
    <row r="98" spans="2:65" s="11" customFormat="1" ht="37.35" customHeight="1">
      <c r="B98" s="148"/>
      <c r="D98" s="149" t="s">
        <v>72</v>
      </c>
      <c r="E98" s="150" t="s">
        <v>1976</v>
      </c>
      <c r="F98" s="150" t="s">
        <v>1977</v>
      </c>
      <c r="J98" s="151">
        <f>BK98</f>
        <v>0</v>
      </c>
      <c r="L98" s="148"/>
      <c r="M98" s="152"/>
      <c r="N98" s="153"/>
      <c r="O98" s="153"/>
      <c r="P98" s="154">
        <f>P99</f>
        <v>0</v>
      </c>
      <c r="Q98" s="153"/>
      <c r="R98" s="154">
        <f>R99</f>
        <v>0</v>
      </c>
      <c r="S98" s="153"/>
      <c r="T98" s="155">
        <f>T99</f>
        <v>0</v>
      </c>
      <c r="AR98" s="149" t="s">
        <v>80</v>
      </c>
      <c r="AT98" s="156" t="s">
        <v>72</v>
      </c>
      <c r="AU98" s="156" t="s">
        <v>73</v>
      </c>
      <c r="AY98" s="149" t="s">
        <v>149</v>
      </c>
      <c r="BK98" s="157">
        <f>BK99</f>
        <v>0</v>
      </c>
    </row>
    <row r="99" spans="2:65" s="11" customFormat="1" ht="19.899999999999999" customHeight="1">
      <c r="B99" s="148"/>
      <c r="D99" s="149" t="s">
        <v>72</v>
      </c>
      <c r="E99" s="158" t="s">
        <v>1956</v>
      </c>
      <c r="F99" s="158" t="s">
        <v>1957</v>
      </c>
      <c r="J99" s="159">
        <f>BK99</f>
        <v>0</v>
      </c>
      <c r="L99" s="148"/>
      <c r="M99" s="152"/>
      <c r="N99" s="153"/>
      <c r="O99" s="153"/>
      <c r="P99" s="154">
        <f>SUM(P100:P122)</f>
        <v>0</v>
      </c>
      <c r="Q99" s="153"/>
      <c r="R99" s="154">
        <f>SUM(R100:R122)</f>
        <v>0</v>
      </c>
      <c r="S99" s="153"/>
      <c r="T99" s="155">
        <f>SUM(T100:T122)</f>
        <v>0</v>
      </c>
      <c r="AR99" s="149" t="s">
        <v>80</v>
      </c>
      <c r="AT99" s="156" t="s">
        <v>72</v>
      </c>
      <c r="AU99" s="156" t="s">
        <v>80</v>
      </c>
      <c r="AY99" s="149" t="s">
        <v>149</v>
      </c>
      <c r="BK99" s="157">
        <f>SUM(BK100:BK122)</f>
        <v>0</v>
      </c>
    </row>
    <row r="100" spans="2:65" s="1" customFormat="1" ht="25.5" customHeight="1">
      <c r="B100" s="160"/>
      <c r="C100" s="161" t="s">
        <v>195</v>
      </c>
      <c r="D100" s="161" t="s">
        <v>151</v>
      </c>
      <c r="E100" s="162" t="s">
        <v>1978</v>
      </c>
      <c r="F100" s="163" t="s">
        <v>1979</v>
      </c>
      <c r="G100" s="164" t="s">
        <v>1397</v>
      </c>
      <c r="H100" s="165">
        <v>1</v>
      </c>
      <c r="I100" s="166"/>
      <c r="J100" s="166">
        <f>ROUND(I100*H100,2)</f>
        <v>0</v>
      </c>
      <c r="K100" s="163" t="s">
        <v>5</v>
      </c>
      <c r="L100" s="39"/>
      <c r="M100" s="167" t="s">
        <v>5</v>
      </c>
      <c r="N100" s="168" t="s">
        <v>44</v>
      </c>
      <c r="O100" s="169">
        <v>0</v>
      </c>
      <c r="P100" s="169">
        <f>O100*H100</f>
        <v>0</v>
      </c>
      <c r="Q100" s="169">
        <v>0</v>
      </c>
      <c r="R100" s="169">
        <f>Q100*H100</f>
        <v>0</v>
      </c>
      <c r="S100" s="169">
        <v>0</v>
      </c>
      <c r="T100" s="170">
        <f>S100*H100</f>
        <v>0</v>
      </c>
      <c r="AR100" s="25" t="s">
        <v>156</v>
      </c>
      <c r="AT100" s="25" t="s">
        <v>151</v>
      </c>
      <c r="AU100" s="25" t="s">
        <v>82</v>
      </c>
      <c r="AY100" s="25" t="s">
        <v>149</v>
      </c>
      <c r="BE100" s="171">
        <f>IF(N100="základní",J100,0)</f>
        <v>0</v>
      </c>
      <c r="BF100" s="171">
        <f>IF(N100="snížená",J100,0)</f>
        <v>0</v>
      </c>
      <c r="BG100" s="171">
        <f>IF(N100="zákl. přenesená",J100,0)</f>
        <v>0</v>
      </c>
      <c r="BH100" s="171">
        <f>IF(N100="sníž. přenesená",J100,0)</f>
        <v>0</v>
      </c>
      <c r="BI100" s="171">
        <f>IF(N100="nulová",J100,0)</f>
        <v>0</v>
      </c>
      <c r="BJ100" s="25" t="s">
        <v>80</v>
      </c>
      <c r="BK100" s="171">
        <f>ROUND(I100*H100,2)</f>
        <v>0</v>
      </c>
      <c r="BL100" s="25" t="s">
        <v>156</v>
      </c>
      <c r="BM100" s="25" t="s">
        <v>247</v>
      </c>
    </row>
    <row r="101" spans="2:65" s="1" customFormat="1" ht="38.25" customHeight="1">
      <c r="B101" s="160"/>
      <c r="C101" s="161" t="s">
        <v>203</v>
      </c>
      <c r="D101" s="161" t="s">
        <v>151</v>
      </c>
      <c r="E101" s="162" t="s">
        <v>1980</v>
      </c>
      <c r="F101" s="163" t="s">
        <v>1981</v>
      </c>
      <c r="G101" s="164" t="s">
        <v>1397</v>
      </c>
      <c r="H101" s="165">
        <v>1</v>
      </c>
      <c r="I101" s="166"/>
      <c r="J101" s="166">
        <f>ROUND(I101*H101,2)</f>
        <v>0</v>
      </c>
      <c r="K101" s="163" t="s">
        <v>5</v>
      </c>
      <c r="L101" s="39"/>
      <c r="M101" s="167" t="s">
        <v>5</v>
      </c>
      <c r="N101" s="168" t="s">
        <v>44</v>
      </c>
      <c r="O101" s="169">
        <v>0</v>
      </c>
      <c r="P101" s="169">
        <f>O101*H101</f>
        <v>0</v>
      </c>
      <c r="Q101" s="169">
        <v>0</v>
      </c>
      <c r="R101" s="169">
        <f>Q101*H101</f>
        <v>0</v>
      </c>
      <c r="S101" s="169">
        <v>0</v>
      </c>
      <c r="T101" s="170">
        <f>S101*H101</f>
        <v>0</v>
      </c>
      <c r="AR101" s="25" t="s">
        <v>156</v>
      </c>
      <c r="AT101" s="25" t="s">
        <v>151</v>
      </c>
      <c r="AU101" s="25" t="s">
        <v>82</v>
      </c>
      <c r="AY101" s="25" t="s">
        <v>149</v>
      </c>
      <c r="BE101" s="171">
        <f>IF(N101="základní",J101,0)</f>
        <v>0</v>
      </c>
      <c r="BF101" s="171">
        <f>IF(N101="snížená",J101,0)</f>
        <v>0</v>
      </c>
      <c r="BG101" s="171">
        <f>IF(N101="zákl. přenesená",J101,0)</f>
        <v>0</v>
      </c>
      <c r="BH101" s="171">
        <f>IF(N101="sníž. přenesená",J101,0)</f>
        <v>0</v>
      </c>
      <c r="BI101" s="171">
        <f>IF(N101="nulová",J101,0)</f>
        <v>0</v>
      </c>
      <c r="BJ101" s="25" t="s">
        <v>80</v>
      </c>
      <c r="BK101" s="171">
        <f>ROUND(I101*H101,2)</f>
        <v>0</v>
      </c>
      <c r="BL101" s="25" t="s">
        <v>156</v>
      </c>
      <c r="BM101" s="25" t="s">
        <v>258</v>
      </c>
    </row>
    <row r="102" spans="2:65" s="1" customFormat="1" ht="16.5" customHeight="1">
      <c r="B102" s="160"/>
      <c r="C102" s="161" t="s">
        <v>209</v>
      </c>
      <c r="D102" s="161" t="s">
        <v>151</v>
      </c>
      <c r="E102" s="162" t="s">
        <v>1982</v>
      </c>
      <c r="F102" s="163" t="s">
        <v>1983</v>
      </c>
      <c r="G102" s="164" t="s">
        <v>1397</v>
      </c>
      <c r="H102" s="165">
        <v>1</v>
      </c>
      <c r="I102" s="166"/>
      <c r="J102" s="166">
        <f>ROUND(I102*H102,2)</f>
        <v>0</v>
      </c>
      <c r="K102" s="163" t="s">
        <v>5</v>
      </c>
      <c r="L102" s="39"/>
      <c r="M102" s="167" t="s">
        <v>5</v>
      </c>
      <c r="N102" s="168" t="s">
        <v>44</v>
      </c>
      <c r="O102" s="169">
        <v>0</v>
      </c>
      <c r="P102" s="169">
        <f>O102*H102</f>
        <v>0</v>
      </c>
      <c r="Q102" s="169">
        <v>0</v>
      </c>
      <c r="R102" s="169">
        <f>Q102*H102</f>
        <v>0</v>
      </c>
      <c r="S102" s="169">
        <v>0</v>
      </c>
      <c r="T102" s="170">
        <f>S102*H102</f>
        <v>0</v>
      </c>
      <c r="AR102" s="25" t="s">
        <v>156</v>
      </c>
      <c r="AT102" s="25" t="s">
        <v>151</v>
      </c>
      <c r="AU102" s="25" t="s">
        <v>82</v>
      </c>
      <c r="AY102" s="25" t="s">
        <v>149</v>
      </c>
      <c r="BE102" s="171">
        <f>IF(N102="základní",J102,0)</f>
        <v>0</v>
      </c>
      <c r="BF102" s="171">
        <f>IF(N102="snížená",J102,0)</f>
        <v>0</v>
      </c>
      <c r="BG102" s="171">
        <f>IF(N102="zákl. přenesená",J102,0)</f>
        <v>0</v>
      </c>
      <c r="BH102" s="171">
        <f>IF(N102="sníž. přenesená",J102,0)</f>
        <v>0</v>
      </c>
      <c r="BI102" s="171">
        <f>IF(N102="nulová",J102,0)</f>
        <v>0</v>
      </c>
      <c r="BJ102" s="25" t="s">
        <v>80</v>
      </c>
      <c r="BK102" s="171">
        <f>ROUND(I102*H102,2)</f>
        <v>0</v>
      </c>
      <c r="BL102" s="25" t="s">
        <v>156</v>
      </c>
      <c r="BM102" s="25" t="s">
        <v>271</v>
      </c>
    </row>
    <row r="103" spans="2:65" s="1" customFormat="1" ht="54">
      <c r="B103" s="39"/>
      <c r="D103" s="173" t="s">
        <v>179</v>
      </c>
      <c r="F103" s="180" t="s">
        <v>1984</v>
      </c>
      <c r="L103" s="39"/>
      <c r="M103" s="181"/>
      <c r="N103" s="40"/>
      <c r="O103" s="40"/>
      <c r="P103" s="40"/>
      <c r="Q103" s="40"/>
      <c r="R103" s="40"/>
      <c r="S103" s="40"/>
      <c r="T103" s="68"/>
      <c r="AT103" s="25" t="s">
        <v>179</v>
      </c>
      <c r="AU103" s="25" t="s">
        <v>82</v>
      </c>
    </row>
    <row r="104" spans="2:65" s="1" customFormat="1" ht="16.5" customHeight="1">
      <c r="B104" s="160"/>
      <c r="C104" s="161" t="s">
        <v>216</v>
      </c>
      <c r="D104" s="161" t="s">
        <v>151</v>
      </c>
      <c r="E104" s="162" t="s">
        <v>1985</v>
      </c>
      <c r="F104" s="163" t="s">
        <v>1986</v>
      </c>
      <c r="G104" s="164" t="s">
        <v>1397</v>
      </c>
      <c r="H104" s="165">
        <v>1</v>
      </c>
      <c r="I104" s="166"/>
      <c r="J104" s="166">
        <f>ROUND(I104*H104,2)</f>
        <v>0</v>
      </c>
      <c r="K104" s="163" t="s">
        <v>5</v>
      </c>
      <c r="L104" s="39"/>
      <c r="M104" s="167" t="s">
        <v>5</v>
      </c>
      <c r="N104" s="168" t="s">
        <v>44</v>
      </c>
      <c r="O104" s="169">
        <v>0</v>
      </c>
      <c r="P104" s="169">
        <f>O104*H104</f>
        <v>0</v>
      </c>
      <c r="Q104" s="169">
        <v>0</v>
      </c>
      <c r="R104" s="169">
        <f>Q104*H104</f>
        <v>0</v>
      </c>
      <c r="S104" s="169">
        <v>0</v>
      </c>
      <c r="T104" s="170">
        <f>S104*H104</f>
        <v>0</v>
      </c>
      <c r="AR104" s="25" t="s">
        <v>156</v>
      </c>
      <c r="AT104" s="25" t="s">
        <v>151</v>
      </c>
      <c r="AU104" s="25" t="s">
        <v>82</v>
      </c>
      <c r="AY104" s="25" t="s">
        <v>149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25" t="s">
        <v>80</v>
      </c>
      <c r="BK104" s="171">
        <f>ROUND(I104*H104,2)</f>
        <v>0</v>
      </c>
      <c r="BL104" s="25" t="s">
        <v>156</v>
      </c>
      <c r="BM104" s="25" t="s">
        <v>287</v>
      </c>
    </row>
    <row r="105" spans="2:65" s="1" customFormat="1" ht="27">
      <c r="B105" s="39"/>
      <c r="D105" s="173" t="s">
        <v>179</v>
      </c>
      <c r="F105" s="180" t="s">
        <v>1987</v>
      </c>
      <c r="L105" s="39"/>
      <c r="M105" s="181"/>
      <c r="N105" s="40"/>
      <c r="O105" s="40"/>
      <c r="P105" s="40"/>
      <c r="Q105" s="40"/>
      <c r="R105" s="40"/>
      <c r="S105" s="40"/>
      <c r="T105" s="68"/>
      <c r="AT105" s="25" t="s">
        <v>179</v>
      </c>
      <c r="AU105" s="25" t="s">
        <v>82</v>
      </c>
    </row>
    <row r="106" spans="2:65" s="1" customFormat="1" ht="16.5" customHeight="1">
      <c r="B106" s="160"/>
      <c r="C106" s="161" t="s">
        <v>222</v>
      </c>
      <c r="D106" s="161" t="s">
        <v>151</v>
      </c>
      <c r="E106" s="162" t="s">
        <v>1988</v>
      </c>
      <c r="F106" s="163" t="s">
        <v>1989</v>
      </c>
      <c r="G106" s="164" t="s">
        <v>1397</v>
      </c>
      <c r="H106" s="165">
        <v>1</v>
      </c>
      <c r="I106" s="166"/>
      <c r="J106" s="166">
        <f>ROUND(I106*H106,2)</f>
        <v>0</v>
      </c>
      <c r="K106" s="163" t="s">
        <v>5</v>
      </c>
      <c r="L106" s="39"/>
      <c r="M106" s="167" t="s">
        <v>5</v>
      </c>
      <c r="N106" s="168" t="s">
        <v>44</v>
      </c>
      <c r="O106" s="169">
        <v>0</v>
      </c>
      <c r="P106" s="169">
        <f>O106*H106</f>
        <v>0</v>
      </c>
      <c r="Q106" s="169">
        <v>0</v>
      </c>
      <c r="R106" s="169">
        <f>Q106*H106</f>
        <v>0</v>
      </c>
      <c r="S106" s="169">
        <v>0</v>
      </c>
      <c r="T106" s="170">
        <f>S106*H106</f>
        <v>0</v>
      </c>
      <c r="AR106" s="25" t="s">
        <v>156</v>
      </c>
      <c r="AT106" s="25" t="s">
        <v>151</v>
      </c>
      <c r="AU106" s="25" t="s">
        <v>82</v>
      </c>
      <c r="AY106" s="25" t="s">
        <v>149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25" t="s">
        <v>80</v>
      </c>
      <c r="BK106" s="171">
        <f>ROUND(I106*H106,2)</f>
        <v>0</v>
      </c>
      <c r="BL106" s="25" t="s">
        <v>156</v>
      </c>
      <c r="BM106" s="25" t="s">
        <v>302</v>
      </c>
    </row>
    <row r="107" spans="2:65" s="1" customFormat="1" ht="27">
      <c r="B107" s="39"/>
      <c r="D107" s="173" t="s">
        <v>179</v>
      </c>
      <c r="F107" s="180" t="s">
        <v>1990</v>
      </c>
      <c r="L107" s="39"/>
      <c r="M107" s="181"/>
      <c r="N107" s="40"/>
      <c r="O107" s="40"/>
      <c r="P107" s="40"/>
      <c r="Q107" s="40"/>
      <c r="R107" s="40"/>
      <c r="S107" s="40"/>
      <c r="T107" s="68"/>
      <c r="AT107" s="25" t="s">
        <v>179</v>
      </c>
      <c r="AU107" s="25" t="s">
        <v>82</v>
      </c>
    </row>
    <row r="108" spans="2:65" s="1" customFormat="1" ht="16.5" customHeight="1">
      <c r="B108" s="160"/>
      <c r="C108" s="161" t="s">
        <v>230</v>
      </c>
      <c r="D108" s="161" t="s">
        <v>151</v>
      </c>
      <c r="E108" s="162" t="s">
        <v>1991</v>
      </c>
      <c r="F108" s="163" t="s">
        <v>1992</v>
      </c>
      <c r="G108" s="164" t="s">
        <v>1397</v>
      </c>
      <c r="H108" s="165">
        <v>1</v>
      </c>
      <c r="I108" s="166"/>
      <c r="J108" s="166">
        <f>ROUND(I108*H108,2)</f>
        <v>0</v>
      </c>
      <c r="K108" s="163" t="s">
        <v>5</v>
      </c>
      <c r="L108" s="39"/>
      <c r="M108" s="167" t="s">
        <v>5</v>
      </c>
      <c r="N108" s="168" t="s">
        <v>44</v>
      </c>
      <c r="O108" s="169">
        <v>0</v>
      </c>
      <c r="P108" s="169">
        <f>O108*H108</f>
        <v>0</v>
      </c>
      <c r="Q108" s="169">
        <v>0</v>
      </c>
      <c r="R108" s="169">
        <f>Q108*H108</f>
        <v>0</v>
      </c>
      <c r="S108" s="169">
        <v>0</v>
      </c>
      <c r="T108" s="170">
        <f>S108*H108</f>
        <v>0</v>
      </c>
      <c r="AR108" s="25" t="s">
        <v>156</v>
      </c>
      <c r="AT108" s="25" t="s">
        <v>151</v>
      </c>
      <c r="AU108" s="25" t="s">
        <v>82</v>
      </c>
      <c r="AY108" s="25" t="s">
        <v>149</v>
      </c>
      <c r="BE108" s="171">
        <f>IF(N108="základní",J108,0)</f>
        <v>0</v>
      </c>
      <c r="BF108" s="171">
        <f>IF(N108="snížená",J108,0)</f>
        <v>0</v>
      </c>
      <c r="BG108" s="171">
        <f>IF(N108="zákl. přenesená",J108,0)</f>
        <v>0</v>
      </c>
      <c r="BH108" s="171">
        <f>IF(N108="sníž. přenesená",J108,0)</f>
        <v>0</v>
      </c>
      <c r="BI108" s="171">
        <f>IF(N108="nulová",J108,0)</f>
        <v>0</v>
      </c>
      <c r="BJ108" s="25" t="s">
        <v>80</v>
      </c>
      <c r="BK108" s="171">
        <f>ROUND(I108*H108,2)</f>
        <v>0</v>
      </c>
      <c r="BL108" s="25" t="s">
        <v>156</v>
      </c>
      <c r="BM108" s="25" t="s">
        <v>316</v>
      </c>
    </row>
    <row r="109" spans="2:65" s="1" customFormat="1" ht="54">
      <c r="B109" s="39"/>
      <c r="D109" s="173" t="s">
        <v>179</v>
      </c>
      <c r="F109" s="180" t="s">
        <v>1993</v>
      </c>
      <c r="L109" s="39"/>
      <c r="M109" s="181"/>
      <c r="N109" s="40"/>
      <c r="O109" s="40"/>
      <c r="P109" s="40"/>
      <c r="Q109" s="40"/>
      <c r="R109" s="40"/>
      <c r="S109" s="40"/>
      <c r="T109" s="68"/>
      <c r="AT109" s="25" t="s">
        <v>179</v>
      </c>
      <c r="AU109" s="25" t="s">
        <v>82</v>
      </c>
    </row>
    <row r="110" spans="2:65" s="1" customFormat="1" ht="16.5" customHeight="1">
      <c r="B110" s="160"/>
      <c r="C110" s="161" t="s">
        <v>237</v>
      </c>
      <c r="D110" s="161" t="s">
        <v>151</v>
      </c>
      <c r="E110" s="162" t="s">
        <v>2213</v>
      </c>
      <c r="F110" s="163" t="s">
        <v>1995</v>
      </c>
      <c r="G110" s="164" t="s">
        <v>1397</v>
      </c>
      <c r="H110" s="165">
        <v>1</v>
      </c>
      <c r="I110" s="166"/>
      <c r="J110" s="166">
        <f>ROUND(I110*H110,2)</f>
        <v>0</v>
      </c>
      <c r="K110" s="163" t="s">
        <v>5</v>
      </c>
      <c r="L110" s="39"/>
      <c r="M110" s="167" t="s">
        <v>5</v>
      </c>
      <c r="N110" s="168" t="s">
        <v>44</v>
      </c>
      <c r="O110" s="169">
        <v>0</v>
      </c>
      <c r="P110" s="169">
        <f>O110*H110</f>
        <v>0</v>
      </c>
      <c r="Q110" s="169">
        <v>0</v>
      </c>
      <c r="R110" s="169">
        <f>Q110*H110</f>
        <v>0</v>
      </c>
      <c r="S110" s="169">
        <v>0</v>
      </c>
      <c r="T110" s="170">
        <f>S110*H110</f>
        <v>0</v>
      </c>
      <c r="AR110" s="25" t="s">
        <v>156</v>
      </c>
      <c r="AT110" s="25" t="s">
        <v>151</v>
      </c>
      <c r="AU110" s="25" t="s">
        <v>82</v>
      </c>
      <c r="AY110" s="25" t="s">
        <v>149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25" t="s">
        <v>80</v>
      </c>
      <c r="BK110" s="171">
        <f>ROUND(I110*H110,2)</f>
        <v>0</v>
      </c>
      <c r="BL110" s="25" t="s">
        <v>156</v>
      </c>
      <c r="BM110" s="25" t="s">
        <v>331</v>
      </c>
    </row>
    <row r="111" spans="2:65" s="1" customFormat="1" ht="25.5" customHeight="1">
      <c r="B111" s="160"/>
      <c r="C111" s="161" t="s">
        <v>11</v>
      </c>
      <c r="D111" s="161" t="s">
        <v>151</v>
      </c>
      <c r="E111" s="162" t="s">
        <v>2214</v>
      </c>
      <c r="F111" s="163" t="s">
        <v>1997</v>
      </c>
      <c r="G111" s="164" t="s">
        <v>1397</v>
      </c>
      <c r="H111" s="165">
        <v>1</v>
      </c>
      <c r="I111" s="166"/>
      <c r="J111" s="166">
        <f>ROUND(I111*H111,2)</f>
        <v>0</v>
      </c>
      <c r="K111" s="163" t="s">
        <v>5</v>
      </c>
      <c r="L111" s="39"/>
      <c r="M111" s="167" t="s">
        <v>5</v>
      </c>
      <c r="N111" s="168" t="s">
        <v>44</v>
      </c>
      <c r="O111" s="169">
        <v>0</v>
      </c>
      <c r="P111" s="169">
        <f>O111*H111</f>
        <v>0</v>
      </c>
      <c r="Q111" s="169">
        <v>0</v>
      </c>
      <c r="R111" s="169">
        <f>Q111*H111</f>
        <v>0</v>
      </c>
      <c r="S111" s="169">
        <v>0</v>
      </c>
      <c r="T111" s="170">
        <f>S111*H111</f>
        <v>0</v>
      </c>
      <c r="AR111" s="25" t="s">
        <v>156</v>
      </c>
      <c r="AT111" s="25" t="s">
        <v>151</v>
      </c>
      <c r="AU111" s="25" t="s">
        <v>82</v>
      </c>
      <c r="AY111" s="25" t="s">
        <v>149</v>
      </c>
      <c r="BE111" s="171">
        <f>IF(N111="základní",J111,0)</f>
        <v>0</v>
      </c>
      <c r="BF111" s="171">
        <f>IF(N111="snížená",J111,0)</f>
        <v>0</v>
      </c>
      <c r="BG111" s="171">
        <f>IF(N111="zákl. přenesená",J111,0)</f>
        <v>0</v>
      </c>
      <c r="BH111" s="171">
        <f>IF(N111="sníž. přenesená",J111,0)</f>
        <v>0</v>
      </c>
      <c r="BI111" s="171">
        <f>IF(N111="nulová",J111,0)</f>
        <v>0</v>
      </c>
      <c r="BJ111" s="25" t="s">
        <v>80</v>
      </c>
      <c r="BK111" s="171">
        <f>ROUND(I111*H111,2)</f>
        <v>0</v>
      </c>
      <c r="BL111" s="25" t="s">
        <v>156</v>
      </c>
      <c r="BM111" s="25" t="s">
        <v>343</v>
      </c>
    </row>
    <row r="112" spans="2:65" s="1" customFormat="1" ht="67.5">
      <c r="B112" s="39"/>
      <c r="D112" s="173" t="s">
        <v>179</v>
      </c>
      <c r="F112" s="180" t="s">
        <v>1998</v>
      </c>
      <c r="L112" s="39"/>
      <c r="M112" s="181"/>
      <c r="N112" s="40"/>
      <c r="O112" s="40"/>
      <c r="P112" s="40"/>
      <c r="Q112" s="40"/>
      <c r="R112" s="40"/>
      <c r="S112" s="40"/>
      <c r="T112" s="68"/>
      <c r="AT112" s="25" t="s">
        <v>179</v>
      </c>
      <c r="AU112" s="25" t="s">
        <v>82</v>
      </c>
    </row>
    <row r="113" spans="2:65" s="1" customFormat="1" ht="25.5" customHeight="1">
      <c r="B113" s="160"/>
      <c r="C113" s="161" t="s">
        <v>247</v>
      </c>
      <c r="D113" s="161" t="s">
        <v>151</v>
      </c>
      <c r="E113" s="162" t="s">
        <v>1994</v>
      </c>
      <c r="F113" s="163" t="s">
        <v>2000</v>
      </c>
      <c r="G113" s="164" t="s">
        <v>1397</v>
      </c>
      <c r="H113" s="165">
        <v>1</v>
      </c>
      <c r="I113" s="166"/>
      <c r="J113" s="166">
        <f>ROUND(I113*H113,2)</f>
        <v>0</v>
      </c>
      <c r="K113" s="163" t="s">
        <v>5</v>
      </c>
      <c r="L113" s="39"/>
      <c r="M113" s="167" t="s">
        <v>5</v>
      </c>
      <c r="N113" s="168" t="s">
        <v>44</v>
      </c>
      <c r="O113" s="169">
        <v>0</v>
      </c>
      <c r="P113" s="169">
        <f>O113*H113</f>
        <v>0</v>
      </c>
      <c r="Q113" s="169">
        <v>0</v>
      </c>
      <c r="R113" s="169">
        <f>Q113*H113</f>
        <v>0</v>
      </c>
      <c r="S113" s="169">
        <v>0</v>
      </c>
      <c r="T113" s="170">
        <f>S113*H113</f>
        <v>0</v>
      </c>
      <c r="AR113" s="25" t="s">
        <v>156</v>
      </c>
      <c r="AT113" s="25" t="s">
        <v>151</v>
      </c>
      <c r="AU113" s="25" t="s">
        <v>82</v>
      </c>
      <c r="AY113" s="25" t="s">
        <v>149</v>
      </c>
      <c r="BE113" s="171">
        <f>IF(N113="základní",J113,0)</f>
        <v>0</v>
      </c>
      <c r="BF113" s="171">
        <f>IF(N113="snížená",J113,0)</f>
        <v>0</v>
      </c>
      <c r="BG113" s="171">
        <f>IF(N113="zákl. přenesená",J113,0)</f>
        <v>0</v>
      </c>
      <c r="BH113" s="171">
        <f>IF(N113="sníž. přenesená",J113,0)</f>
        <v>0</v>
      </c>
      <c r="BI113" s="171">
        <f>IF(N113="nulová",J113,0)</f>
        <v>0</v>
      </c>
      <c r="BJ113" s="25" t="s">
        <v>80</v>
      </c>
      <c r="BK113" s="171">
        <f>ROUND(I113*H113,2)</f>
        <v>0</v>
      </c>
      <c r="BL113" s="25" t="s">
        <v>156</v>
      </c>
      <c r="BM113" s="25" t="s">
        <v>355</v>
      </c>
    </row>
    <row r="114" spans="2:65" s="1" customFormat="1" ht="40.5">
      <c r="B114" s="39"/>
      <c r="D114" s="173" t="s">
        <v>179</v>
      </c>
      <c r="F114" s="180" t="s">
        <v>2001</v>
      </c>
      <c r="L114" s="39"/>
      <c r="M114" s="181"/>
      <c r="N114" s="40"/>
      <c r="O114" s="40"/>
      <c r="P114" s="40"/>
      <c r="Q114" s="40"/>
      <c r="R114" s="40"/>
      <c r="S114" s="40"/>
      <c r="T114" s="68"/>
      <c r="AT114" s="25" t="s">
        <v>179</v>
      </c>
      <c r="AU114" s="25" t="s">
        <v>82</v>
      </c>
    </row>
    <row r="115" spans="2:65" s="1" customFormat="1" ht="16.5" customHeight="1">
      <c r="B115" s="160"/>
      <c r="C115" s="161" t="s">
        <v>252</v>
      </c>
      <c r="D115" s="161" t="s">
        <v>151</v>
      </c>
      <c r="E115" s="162" t="s">
        <v>1996</v>
      </c>
      <c r="F115" s="163" t="s">
        <v>2003</v>
      </c>
      <c r="G115" s="164" t="s">
        <v>1397</v>
      </c>
      <c r="H115" s="165">
        <v>1</v>
      </c>
      <c r="I115" s="166"/>
      <c r="J115" s="166">
        <f>ROUND(I115*H115,2)</f>
        <v>0</v>
      </c>
      <c r="K115" s="163" t="s">
        <v>5</v>
      </c>
      <c r="L115" s="39"/>
      <c r="M115" s="167" t="s">
        <v>5</v>
      </c>
      <c r="N115" s="168" t="s">
        <v>44</v>
      </c>
      <c r="O115" s="169">
        <v>0</v>
      </c>
      <c r="P115" s="169">
        <f>O115*H115</f>
        <v>0</v>
      </c>
      <c r="Q115" s="169">
        <v>0</v>
      </c>
      <c r="R115" s="169">
        <f>Q115*H115</f>
        <v>0</v>
      </c>
      <c r="S115" s="169">
        <v>0</v>
      </c>
      <c r="T115" s="170">
        <f>S115*H115</f>
        <v>0</v>
      </c>
      <c r="AR115" s="25" t="s">
        <v>156</v>
      </c>
      <c r="AT115" s="25" t="s">
        <v>151</v>
      </c>
      <c r="AU115" s="25" t="s">
        <v>82</v>
      </c>
      <c r="AY115" s="25" t="s">
        <v>149</v>
      </c>
      <c r="BE115" s="171">
        <f>IF(N115="základní",J115,0)</f>
        <v>0</v>
      </c>
      <c r="BF115" s="171">
        <f>IF(N115="snížená",J115,0)</f>
        <v>0</v>
      </c>
      <c r="BG115" s="171">
        <f>IF(N115="zákl. přenesená",J115,0)</f>
        <v>0</v>
      </c>
      <c r="BH115" s="171">
        <f>IF(N115="sníž. přenesená",J115,0)</f>
        <v>0</v>
      </c>
      <c r="BI115" s="171">
        <f>IF(N115="nulová",J115,0)</f>
        <v>0</v>
      </c>
      <c r="BJ115" s="25" t="s">
        <v>80</v>
      </c>
      <c r="BK115" s="171">
        <f>ROUND(I115*H115,2)</f>
        <v>0</v>
      </c>
      <c r="BL115" s="25" t="s">
        <v>156</v>
      </c>
      <c r="BM115" s="25" t="s">
        <v>364</v>
      </c>
    </row>
    <row r="116" spans="2:65" s="1" customFormat="1" ht="40.5">
      <c r="B116" s="39"/>
      <c r="D116" s="173" t="s">
        <v>179</v>
      </c>
      <c r="F116" s="180" t="s">
        <v>2004</v>
      </c>
      <c r="L116" s="39"/>
      <c r="M116" s="181"/>
      <c r="N116" s="40"/>
      <c r="O116" s="40"/>
      <c r="P116" s="40"/>
      <c r="Q116" s="40"/>
      <c r="R116" s="40"/>
      <c r="S116" s="40"/>
      <c r="T116" s="68"/>
      <c r="AT116" s="25" t="s">
        <v>179</v>
      </c>
      <c r="AU116" s="25" t="s">
        <v>82</v>
      </c>
    </row>
    <row r="117" spans="2:65" s="1" customFormat="1" ht="25.5" customHeight="1">
      <c r="B117" s="160"/>
      <c r="C117" s="161" t="s">
        <v>258</v>
      </c>
      <c r="D117" s="161" t="s">
        <v>151</v>
      </c>
      <c r="E117" s="162" t="s">
        <v>1999</v>
      </c>
      <c r="F117" s="163" t="s">
        <v>2006</v>
      </c>
      <c r="G117" s="164" t="s">
        <v>1397</v>
      </c>
      <c r="H117" s="165">
        <v>1</v>
      </c>
      <c r="I117" s="166"/>
      <c r="J117" s="166">
        <f t="shared" ref="J117:J122" si="0">ROUND(I117*H117,2)</f>
        <v>0</v>
      </c>
      <c r="K117" s="163" t="s">
        <v>5</v>
      </c>
      <c r="L117" s="39"/>
      <c r="M117" s="167" t="s">
        <v>5</v>
      </c>
      <c r="N117" s="168" t="s">
        <v>44</v>
      </c>
      <c r="O117" s="169">
        <v>0</v>
      </c>
      <c r="P117" s="169">
        <f t="shared" ref="P117:P122" si="1">O117*H117</f>
        <v>0</v>
      </c>
      <c r="Q117" s="169">
        <v>0</v>
      </c>
      <c r="R117" s="169">
        <f t="shared" ref="R117:R122" si="2">Q117*H117</f>
        <v>0</v>
      </c>
      <c r="S117" s="169">
        <v>0</v>
      </c>
      <c r="T117" s="170">
        <f t="shared" ref="T117:T122" si="3">S117*H117</f>
        <v>0</v>
      </c>
      <c r="AR117" s="25" t="s">
        <v>156</v>
      </c>
      <c r="AT117" s="25" t="s">
        <v>151</v>
      </c>
      <c r="AU117" s="25" t="s">
        <v>82</v>
      </c>
      <c r="AY117" s="25" t="s">
        <v>149</v>
      </c>
      <c r="BE117" s="171">
        <f t="shared" ref="BE117:BE122" si="4">IF(N117="základní",J117,0)</f>
        <v>0</v>
      </c>
      <c r="BF117" s="171">
        <f t="shared" ref="BF117:BF122" si="5">IF(N117="snížená",J117,0)</f>
        <v>0</v>
      </c>
      <c r="BG117" s="171">
        <f t="shared" ref="BG117:BG122" si="6">IF(N117="zákl. přenesená",J117,0)</f>
        <v>0</v>
      </c>
      <c r="BH117" s="171">
        <f t="shared" ref="BH117:BH122" si="7">IF(N117="sníž. přenesená",J117,0)</f>
        <v>0</v>
      </c>
      <c r="BI117" s="171">
        <f t="shared" ref="BI117:BI122" si="8">IF(N117="nulová",J117,0)</f>
        <v>0</v>
      </c>
      <c r="BJ117" s="25" t="s">
        <v>80</v>
      </c>
      <c r="BK117" s="171">
        <f t="shared" ref="BK117:BK122" si="9">ROUND(I117*H117,2)</f>
        <v>0</v>
      </c>
      <c r="BL117" s="25" t="s">
        <v>156</v>
      </c>
      <c r="BM117" s="25" t="s">
        <v>379</v>
      </c>
    </row>
    <row r="118" spans="2:65" s="1" customFormat="1" ht="25.5" customHeight="1">
      <c r="B118" s="160"/>
      <c r="C118" s="161" t="s">
        <v>265</v>
      </c>
      <c r="D118" s="161" t="s">
        <v>151</v>
      </c>
      <c r="E118" s="162" t="s">
        <v>2002</v>
      </c>
      <c r="F118" s="163" t="s">
        <v>2008</v>
      </c>
      <c r="G118" s="164" t="s">
        <v>1397</v>
      </c>
      <c r="H118" s="165">
        <v>1</v>
      </c>
      <c r="I118" s="166"/>
      <c r="J118" s="166">
        <f t="shared" si="0"/>
        <v>0</v>
      </c>
      <c r="K118" s="163" t="s">
        <v>5</v>
      </c>
      <c r="L118" s="39"/>
      <c r="M118" s="167" t="s">
        <v>5</v>
      </c>
      <c r="N118" s="168" t="s">
        <v>44</v>
      </c>
      <c r="O118" s="169">
        <v>0</v>
      </c>
      <c r="P118" s="169">
        <f t="shared" si="1"/>
        <v>0</v>
      </c>
      <c r="Q118" s="169">
        <v>0</v>
      </c>
      <c r="R118" s="169">
        <f t="shared" si="2"/>
        <v>0</v>
      </c>
      <c r="S118" s="169">
        <v>0</v>
      </c>
      <c r="T118" s="170">
        <f t="shared" si="3"/>
        <v>0</v>
      </c>
      <c r="AR118" s="25" t="s">
        <v>156</v>
      </c>
      <c r="AT118" s="25" t="s">
        <v>151</v>
      </c>
      <c r="AU118" s="25" t="s">
        <v>82</v>
      </c>
      <c r="AY118" s="25" t="s">
        <v>149</v>
      </c>
      <c r="BE118" s="171">
        <f t="shared" si="4"/>
        <v>0</v>
      </c>
      <c r="BF118" s="171">
        <f t="shared" si="5"/>
        <v>0</v>
      </c>
      <c r="BG118" s="171">
        <f t="shared" si="6"/>
        <v>0</v>
      </c>
      <c r="BH118" s="171">
        <f t="shared" si="7"/>
        <v>0</v>
      </c>
      <c r="BI118" s="171">
        <f t="shared" si="8"/>
        <v>0</v>
      </c>
      <c r="BJ118" s="25" t="s">
        <v>80</v>
      </c>
      <c r="BK118" s="171">
        <f t="shared" si="9"/>
        <v>0</v>
      </c>
      <c r="BL118" s="25" t="s">
        <v>156</v>
      </c>
      <c r="BM118" s="25" t="s">
        <v>391</v>
      </c>
    </row>
    <row r="119" spans="2:65" s="1" customFormat="1" ht="16.5" customHeight="1">
      <c r="B119" s="160"/>
      <c r="C119" s="161" t="s">
        <v>271</v>
      </c>
      <c r="D119" s="161" t="s">
        <v>151</v>
      </c>
      <c r="E119" s="162" t="s">
        <v>2215</v>
      </c>
      <c r="F119" s="163" t="s">
        <v>2010</v>
      </c>
      <c r="G119" s="164" t="s">
        <v>1397</v>
      </c>
      <c r="H119" s="165">
        <v>1</v>
      </c>
      <c r="I119" s="166"/>
      <c r="J119" s="166">
        <f t="shared" si="0"/>
        <v>0</v>
      </c>
      <c r="K119" s="163" t="s">
        <v>5</v>
      </c>
      <c r="L119" s="39"/>
      <c r="M119" s="167" t="s">
        <v>5</v>
      </c>
      <c r="N119" s="168" t="s">
        <v>44</v>
      </c>
      <c r="O119" s="169">
        <v>0</v>
      </c>
      <c r="P119" s="169">
        <f t="shared" si="1"/>
        <v>0</v>
      </c>
      <c r="Q119" s="169">
        <v>0</v>
      </c>
      <c r="R119" s="169">
        <f t="shared" si="2"/>
        <v>0</v>
      </c>
      <c r="S119" s="169">
        <v>0</v>
      </c>
      <c r="T119" s="170">
        <f t="shared" si="3"/>
        <v>0</v>
      </c>
      <c r="AR119" s="25" t="s">
        <v>156</v>
      </c>
      <c r="AT119" s="25" t="s">
        <v>151</v>
      </c>
      <c r="AU119" s="25" t="s">
        <v>82</v>
      </c>
      <c r="AY119" s="25" t="s">
        <v>149</v>
      </c>
      <c r="BE119" s="171">
        <f t="shared" si="4"/>
        <v>0</v>
      </c>
      <c r="BF119" s="171">
        <f t="shared" si="5"/>
        <v>0</v>
      </c>
      <c r="BG119" s="171">
        <f t="shared" si="6"/>
        <v>0</v>
      </c>
      <c r="BH119" s="171">
        <f t="shared" si="7"/>
        <v>0</v>
      </c>
      <c r="BI119" s="171">
        <f t="shared" si="8"/>
        <v>0</v>
      </c>
      <c r="BJ119" s="25" t="s">
        <v>80</v>
      </c>
      <c r="BK119" s="171">
        <f t="shared" si="9"/>
        <v>0</v>
      </c>
      <c r="BL119" s="25" t="s">
        <v>156</v>
      </c>
      <c r="BM119" s="25" t="s">
        <v>407</v>
      </c>
    </row>
    <row r="120" spans="2:65" s="1" customFormat="1" ht="25.5" customHeight="1">
      <c r="B120" s="160"/>
      <c r="C120" s="161" t="s">
        <v>10</v>
      </c>
      <c r="D120" s="161" t="s">
        <v>151</v>
      </c>
      <c r="E120" s="162" t="s">
        <v>2005</v>
      </c>
      <c r="F120" s="163" t="s">
        <v>2012</v>
      </c>
      <c r="G120" s="164" t="s">
        <v>1397</v>
      </c>
      <c r="H120" s="165">
        <v>1</v>
      </c>
      <c r="I120" s="166"/>
      <c r="J120" s="166">
        <f t="shared" si="0"/>
        <v>0</v>
      </c>
      <c r="K120" s="163" t="s">
        <v>5</v>
      </c>
      <c r="L120" s="39"/>
      <c r="M120" s="167" t="s">
        <v>5</v>
      </c>
      <c r="N120" s="168" t="s">
        <v>44</v>
      </c>
      <c r="O120" s="169">
        <v>0</v>
      </c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AR120" s="25" t="s">
        <v>156</v>
      </c>
      <c r="AT120" s="25" t="s">
        <v>151</v>
      </c>
      <c r="AU120" s="25" t="s">
        <v>82</v>
      </c>
      <c r="AY120" s="25" t="s">
        <v>149</v>
      </c>
      <c r="BE120" s="171">
        <f t="shared" si="4"/>
        <v>0</v>
      </c>
      <c r="BF120" s="171">
        <f t="shared" si="5"/>
        <v>0</v>
      </c>
      <c r="BG120" s="171">
        <f t="shared" si="6"/>
        <v>0</v>
      </c>
      <c r="BH120" s="171">
        <f t="shared" si="7"/>
        <v>0</v>
      </c>
      <c r="BI120" s="171">
        <f t="shared" si="8"/>
        <v>0</v>
      </c>
      <c r="BJ120" s="25" t="s">
        <v>80</v>
      </c>
      <c r="BK120" s="171">
        <f t="shared" si="9"/>
        <v>0</v>
      </c>
      <c r="BL120" s="25" t="s">
        <v>156</v>
      </c>
      <c r="BM120" s="25" t="s">
        <v>422</v>
      </c>
    </row>
    <row r="121" spans="2:65" s="1" customFormat="1" ht="204" customHeight="1">
      <c r="B121" s="160"/>
      <c r="C121" s="161" t="s">
        <v>287</v>
      </c>
      <c r="D121" s="161" t="s">
        <v>151</v>
      </c>
      <c r="E121" s="162" t="s">
        <v>2007</v>
      </c>
      <c r="F121" s="163" t="s">
        <v>2014</v>
      </c>
      <c r="G121" s="164" t="s">
        <v>1397</v>
      </c>
      <c r="H121" s="165">
        <v>1</v>
      </c>
      <c r="I121" s="166"/>
      <c r="J121" s="166">
        <f t="shared" si="0"/>
        <v>0</v>
      </c>
      <c r="K121" s="163" t="s">
        <v>5</v>
      </c>
      <c r="L121" s="39"/>
      <c r="M121" s="167" t="s">
        <v>5</v>
      </c>
      <c r="N121" s="168" t="s">
        <v>44</v>
      </c>
      <c r="O121" s="169">
        <v>0</v>
      </c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AR121" s="25" t="s">
        <v>156</v>
      </c>
      <c r="AT121" s="25" t="s">
        <v>151</v>
      </c>
      <c r="AU121" s="25" t="s">
        <v>82</v>
      </c>
      <c r="AY121" s="25" t="s">
        <v>149</v>
      </c>
      <c r="BE121" s="171">
        <f t="shared" si="4"/>
        <v>0</v>
      </c>
      <c r="BF121" s="171">
        <f t="shared" si="5"/>
        <v>0</v>
      </c>
      <c r="BG121" s="171">
        <f t="shared" si="6"/>
        <v>0</v>
      </c>
      <c r="BH121" s="171">
        <f t="shared" si="7"/>
        <v>0</v>
      </c>
      <c r="BI121" s="171">
        <f t="shared" si="8"/>
        <v>0</v>
      </c>
      <c r="BJ121" s="25" t="s">
        <v>80</v>
      </c>
      <c r="BK121" s="171">
        <f t="shared" si="9"/>
        <v>0</v>
      </c>
      <c r="BL121" s="25" t="s">
        <v>156</v>
      </c>
      <c r="BM121" s="25" t="s">
        <v>434</v>
      </c>
    </row>
    <row r="122" spans="2:65" s="1" customFormat="1" ht="25.5" customHeight="1">
      <c r="B122" s="160"/>
      <c r="C122" s="161" t="s">
        <v>296</v>
      </c>
      <c r="D122" s="161" t="s">
        <v>151</v>
      </c>
      <c r="E122" s="162" t="s">
        <v>2009</v>
      </c>
      <c r="F122" s="163" t="s">
        <v>2016</v>
      </c>
      <c r="G122" s="164" t="s">
        <v>1397</v>
      </c>
      <c r="H122" s="165">
        <v>1</v>
      </c>
      <c r="I122" s="166"/>
      <c r="J122" s="166">
        <f t="shared" si="0"/>
        <v>0</v>
      </c>
      <c r="K122" s="163" t="s">
        <v>5</v>
      </c>
      <c r="L122" s="39"/>
      <c r="M122" s="167" t="s">
        <v>5</v>
      </c>
      <c r="N122" s="168" t="s">
        <v>44</v>
      </c>
      <c r="O122" s="169">
        <v>0</v>
      </c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AR122" s="25" t="s">
        <v>156</v>
      </c>
      <c r="AT122" s="25" t="s">
        <v>151</v>
      </c>
      <c r="AU122" s="25" t="s">
        <v>82</v>
      </c>
      <c r="AY122" s="25" t="s">
        <v>149</v>
      </c>
      <c r="BE122" s="171">
        <f t="shared" si="4"/>
        <v>0</v>
      </c>
      <c r="BF122" s="171">
        <f t="shared" si="5"/>
        <v>0</v>
      </c>
      <c r="BG122" s="171">
        <f t="shared" si="6"/>
        <v>0</v>
      </c>
      <c r="BH122" s="171">
        <f t="shared" si="7"/>
        <v>0</v>
      </c>
      <c r="BI122" s="171">
        <f t="shared" si="8"/>
        <v>0</v>
      </c>
      <c r="BJ122" s="25" t="s">
        <v>80</v>
      </c>
      <c r="BK122" s="171">
        <f t="shared" si="9"/>
        <v>0</v>
      </c>
      <c r="BL122" s="25" t="s">
        <v>156</v>
      </c>
      <c r="BM122" s="25" t="s">
        <v>445</v>
      </c>
    </row>
    <row r="123" spans="2:65" s="11" customFormat="1" ht="37.35" customHeight="1">
      <c r="B123" s="148"/>
      <c r="D123" s="149" t="s">
        <v>72</v>
      </c>
      <c r="E123" s="150" t="s">
        <v>2017</v>
      </c>
      <c r="F123" s="150" t="s">
        <v>2018</v>
      </c>
      <c r="J123" s="151">
        <f>BK123</f>
        <v>0</v>
      </c>
      <c r="L123" s="148"/>
      <c r="M123" s="152"/>
      <c r="N123" s="153"/>
      <c r="O123" s="153"/>
      <c r="P123" s="154">
        <f>P124</f>
        <v>0</v>
      </c>
      <c r="Q123" s="153"/>
      <c r="R123" s="154">
        <f>R124</f>
        <v>0</v>
      </c>
      <c r="S123" s="153"/>
      <c r="T123" s="155">
        <f>T124</f>
        <v>0</v>
      </c>
      <c r="AR123" s="149" t="s">
        <v>80</v>
      </c>
      <c r="AT123" s="156" t="s">
        <v>72</v>
      </c>
      <c r="AU123" s="156" t="s">
        <v>73</v>
      </c>
      <c r="AY123" s="149" t="s">
        <v>149</v>
      </c>
      <c r="BK123" s="157">
        <f>BK124</f>
        <v>0</v>
      </c>
    </row>
    <row r="124" spans="2:65" s="11" customFormat="1" ht="19.899999999999999" customHeight="1">
      <c r="B124" s="148"/>
      <c r="D124" s="149" t="s">
        <v>72</v>
      </c>
      <c r="E124" s="158" t="s">
        <v>1956</v>
      </c>
      <c r="F124" s="158" t="s">
        <v>1957</v>
      </c>
      <c r="J124" s="159">
        <f>BK124</f>
        <v>0</v>
      </c>
      <c r="L124" s="148"/>
      <c r="M124" s="152"/>
      <c r="N124" s="153"/>
      <c r="O124" s="153"/>
      <c r="P124" s="154">
        <f>SUM(P125:P135)</f>
        <v>0</v>
      </c>
      <c r="Q124" s="153"/>
      <c r="R124" s="154">
        <f>SUM(R125:R135)</f>
        <v>0</v>
      </c>
      <c r="S124" s="153"/>
      <c r="T124" s="155">
        <f>SUM(T125:T135)</f>
        <v>0</v>
      </c>
      <c r="AR124" s="149" t="s">
        <v>80</v>
      </c>
      <c r="AT124" s="156" t="s">
        <v>72</v>
      </c>
      <c r="AU124" s="156" t="s">
        <v>80</v>
      </c>
      <c r="AY124" s="149" t="s">
        <v>149</v>
      </c>
      <c r="BK124" s="157">
        <f>SUM(BK125:BK135)</f>
        <v>0</v>
      </c>
    </row>
    <row r="125" spans="2:65" s="1" customFormat="1" ht="25.5" customHeight="1">
      <c r="B125" s="160"/>
      <c r="C125" s="161" t="s">
        <v>302</v>
      </c>
      <c r="D125" s="161" t="s">
        <v>151</v>
      </c>
      <c r="E125" s="162" t="s">
        <v>2011</v>
      </c>
      <c r="F125" s="163" t="s">
        <v>2020</v>
      </c>
      <c r="G125" s="164" t="s">
        <v>1397</v>
      </c>
      <c r="H125" s="165">
        <v>1</v>
      </c>
      <c r="I125" s="166"/>
      <c r="J125" s="166">
        <f>ROUND(I125*H125,2)</f>
        <v>0</v>
      </c>
      <c r="K125" s="163" t="s">
        <v>5</v>
      </c>
      <c r="L125" s="39"/>
      <c r="M125" s="167" t="s">
        <v>5</v>
      </c>
      <c r="N125" s="168" t="s">
        <v>44</v>
      </c>
      <c r="O125" s="169">
        <v>0</v>
      </c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AR125" s="25" t="s">
        <v>156</v>
      </c>
      <c r="AT125" s="25" t="s">
        <v>151</v>
      </c>
      <c r="AU125" s="25" t="s">
        <v>82</v>
      </c>
      <c r="AY125" s="25" t="s">
        <v>149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25" t="s">
        <v>80</v>
      </c>
      <c r="BK125" s="171">
        <f>ROUND(I125*H125,2)</f>
        <v>0</v>
      </c>
      <c r="BL125" s="25" t="s">
        <v>156</v>
      </c>
      <c r="BM125" s="25" t="s">
        <v>457</v>
      </c>
    </row>
    <row r="126" spans="2:65" s="1" customFormat="1" ht="40.5">
      <c r="B126" s="39"/>
      <c r="D126" s="173" t="s">
        <v>179</v>
      </c>
      <c r="F126" s="180" t="s">
        <v>2021</v>
      </c>
      <c r="L126" s="39"/>
      <c r="M126" s="181"/>
      <c r="N126" s="40"/>
      <c r="O126" s="40"/>
      <c r="P126" s="40"/>
      <c r="Q126" s="40"/>
      <c r="R126" s="40"/>
      <c r="S126" s="40"/>
      <c r="T126" s="68"/>
      <c r="AT126" s="25" t="s">
        <v>179</v>
      </c>
      <c r="AU126" s="25" t="s">
        <v>82</v>
      </c>
    </row>
    <row r="127" spans="2:65" s="1" customFormat="1" ht="16.5" customHeight="1">
      <c r="B127" s="160"/>
      <c r="C127" s="161" t="s">
        <v>311</v>
      </c>
      <c r="D127" s="161" t="s">
        <v>151</v>
      </c>
      <c r="E127" s="162" t="s">
        <v>2013</v>
      </c>
      <c r="F127" s="163" t="s">
        <v>2023</v>
      </c>
      <c r="G127" s="164" t="s">
        <v>1397</v>
      </c>
      <c r="H127" s="165">
        <v>1</v>
      </c>
      <c r="I127" s="166"/>
      <c r="J127" s="166">
        <f>ROUND(I127*H127,2)</f>
        <v>0</v>
      </c>
      <c r="K127" s="163" t="s">
        <v>5</v>
      </c>
      <c r="L127" s="39"/>
      <c r="M127" s="167" t="s">
        <v>5</v>
      </c>
      <c r="N127" s="168" t="s">
        <v>44</v>
      </c>
      <c r="O127" s="169">
        <v>0</v>
      </c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AR127" s="25" t="s">
        <v>156</v>
      </c>
      <c r="AT127" s="25" t="s">
        <v>151</v>
      </c>
      <c r="AU127" s="25" t="s">
        <v>82</v>
      </c>
      <c r="AY127" s="25" t="s">
        <v>149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25" t="s">
        <v>80</v>
      </c>
      <c r="BK127" s="171">
        <f>ROUND(I127*H127,2)</f>
        <v>0</v>
      </c>
      <c r="BL127" s="25" t="s">
        <v>156</v>
      </c>
      <c r="BM127" s="25" t="s">
        <v>471</v>
      </c>
    </row>
    <row r="128" spans="2:65" s="1" customFormat="1" ht="40.5">
      <c r="B128" s="39"/>
      <c r="D128" s="173" t="s">
        <v>179</v>
      </c>
      <c r="F128" s="180" t="s">
        <v>2024</v>
      </c>
      <c r="L128" s="39"/>
      <c r="M128" s="181"/>
      <c r="N128" s="40"/>
      <c r="O128" s="40"/>
      <c r="P128" s="40"/>
      <c r="Q128" s="40"/>
      <c r="R128" s="40"/>
      <c r="S128" s="40"/>
      <c r="T128" s="68"/>
      <c r="AT128" s="25" t="s">
        <v>179</v>
      </c>
      <c r="AU128" s="25" t="s">
        <v>82</v>
      </c>
    </row>
    <row r="129" spans="2:65" s="1" customFormat="1" ht="38.25" customHeight="1">
      <c r="B129" s="160"/>
      <c r="C129" s="161" t="s">
        <v>316</v>
      </c>
      <c r="D129" s="161" t="s">
        <v>151</v>
      </c>
      <c r="E129" s="162" t="s">
        <v>2015</v>
      </c>
      <c r="F129" s="163" t="s">
        <v>2026</v>
      </c>
      <c r="G129" s="164" t="s">
        <v>1397</v>
      </c>
      <c r="H129" s="165">
        <v>1</v>
      </c>
      <c r="I129" s="166"/>
      <c r="J129" s="166">
        <f>ROUND(I129*H129,2)</f>
        <v>0</v>
      </c>
      <c r="K129" s="163" t="s">
        <v>5</v>
      </c>
      <c r="L129" s="39"/>
      <c r="M129" s="167" t="s">
        <v>5</v>
      </c>
      <c r="N129" s="168" t="s">
        <v>44</v>
      </c>
      <c r="O129" s="169">
        <v>0</v>
      </c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AR129" s="25" t="s">
        <v>156</v>
      </c>
      <c r="AT129" s="25" t="s">
        <v>151</v>
      </c>
      <c r="AU129" s="25" t="s">
        <v>82</v>
      </c>
      <c r="AY129" s="25" t="s">
        <v>149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25" t="s">
        <v>80</v>
      </c>
      <c r="BK129" s="171">
        <f>ROUND(I129*H129,2)</f>
        <v>0</v>
      </c>
      <c r="BL129" s="25" t="s">
        <v>156</v>
      </c>
      <c r="BM129" s="25" t="s">
        <v>482</v>
      </c>
    </row>
    <row r="130" spans="2:65" s="1" customFormat="1" ht="16.5" customHeight="1">
      <c r="B130" s="160"/>
      <c r="C130" s="161" t="s">
        <v>325</v>
      </c>
      <c r="D130" s="161" t="s">
        <v>151</v>
      </c>
      <c r="E130" s="162" t="s">
        <v>2019</v>
      </c>
      <c r="F130" s="163" t="s">
        <v>2028</v>
      </c>
      <c r="G130" s="164" t="s">
        <v>1397</v>
      </c>
      <c r="H130" s="165">
        <v>1</v>
      </c>
      <c r="I130" s="166"/>
      <c r="J130" s="166">
        <f>ROUND(I130*H130,2)</f>
        <v>0</v>
      </c>
      <c r="K130" s="163" t="s">
        <v>5</v>
      </c>
      <c r="L130" s="39"/>
      <c r="M130" s="167" t="s">
        <v>5</v>
      </c>
      <c r="N130" s="168" t="s">
        <v>44</v>
      </c>
      <c r="O130" s="169">
        <v>0</v>
      </c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AR130" s="25" t="s">
        <v>156</v>
      </c>
      <c r="AT130" s="25" t="s">
        <v>151</v>
      </c>
      <c r="AU130" s="25" t="s">
        <v>82</v>
      </c>
      <c r="AY130" s="25" t="s">
        <v>149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25" t="s">
        <v>80</v>
      </c>
      <c r="BK130" s="171">
        <f>ROUND(I130*H130,2)</f>
        <v>0</v>
      </c>
      <c r="BL130" s="25" t="s">
        <v>156</v>
      </c>
      <c r="BM130" s="25" t="s">
        <v>493</v>
      </c>
    </row>
    <row r="131" spans="2:65" s="1" customFormat="1" ht="40.5">
      <c r="B131" s="39"/>
      <c r="D131" s="173" t="s">
        <v>179</v>
      </c>
      <c r="F131" s="180" t="s">
        <v>2029</v>
      </c>
      <c r="L131" s="39"/>
      <c r="M131" s="181"/>
      <c r="N131" s="40"/>
      <c r="O131" s="40"/>
      <c r="P131" s="40"/>
      <c r="Q131" s="40"/>
      <c r="R131" s="40"/>
      <c r="S131" s="40"/>
      <c r="T131" s="68"/>
      <c r="AT131" s="25" t="s">
        <v>179</v>
      </c>
      <c r="AU131" s="25" t="s">
        <v>82</v>
      </c>
    </row>
    <row r="132" spans="2:65" s="1" customFormat="1" ht="16.5" customHeight="1">
      <c r="B132" s="160"/>
      <c r="C132" s="161" t="s">
        <v>331</v>
      </c>
      <c r="D132" s="161" t="s">
        <v>151</v>
      </c>
      <c r="E132" s="162" t="s">
        <v>2022</v>
      </c>
      <c r="F132" s="163" t="s">
        <v>2030</v>
      </c>
      <c r="G132" s="164" t="s">
        <v>1397</v>
      </c>
      <c r="H132" s="165">
        <v>1</v>
      </c>
      <c r="I132" s="166"/>
      <c r="J132" s="166">
        <f>ROUND(I132*H132,2)</f>
        <v>0</v>
      </c>
      <c r="K132" s="163" t="s">
        <v>5</v>
      </c>
      <c r="L132" s="39"/>
      <c r="M132" s="167" t="s">
        <v>5</v>
      </c>
      <c r="N132" s="168" t="s">
        <v>44</v>
      </c>
      <c r="O132" s="169">
        <v>0</v>
      </c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AR132" s="25" t="s">
        <v>156</v>
      </c>
      <c r="AT132" s="25" t="s">
        <v>151</v>
      </c>
      <c r="AU132" s="25" t="s">
        <v>82</v>
      </c>
      <c r="AY132" s="25" t="s">
        <v>149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25" t="s">
        <v>80</v>
      </c>
      <c r="BK132" s="171">
        <f>ROUND(I132*H132,2)</f>
        <v>0</v>
      </c>
      <c r="BL132" s="25" t="s">
        <v>156</v>
      </c>
      <c r="BM132" s="25" t="s">
        <v>501</v>
      </c>
    </row>
    <row r="133" spans="2:65" s="1" customFormat="1" ht="27">
      <c r="B133" s="39"/>
      <c r="D133" s="173" t="s">
        <v>179</v>
      </c>
      <c r="F133" s="180" t="s">
        <v>2031</v>
      </c>
      <c r="L133" s="39"/>
      <c r="M133" s="181"/>
      <c r="N133" s="40"/>
      <c r="O133" s="40"/>
      <c r="P133" s="40"/>
      <c r="Q133" s="40"/>
      <c r="R133" s="40"/>
      <c r="S133" s="40"/>
      <c r="T133" s="68"/>
      <c r="AT133" s="25" t="s">
        <v>179</v>
      </c>
      <c r="AU133" s="25" t="s">
        <v>82</v>
      </c>
    </row>
    <row r="134" spans="2:65" s="1" customFormat="1" ht="25.5" customHeight="1">
      <c r="B134" s="160"/>
      <c r="C134" s="161" t="s">
        <v>336</v>
      </c>
      <c r="D134" s="161" t="s">
        <v>151</v>
      </c>
      <c r="E134" s="162" t="s">
        <v>2025</v>
      </c>
      <c r="F134" s="163" t="s">
        <v>2032</v>
      </c>
      <c r="G134" s="164" t="s">
        <v>1397</v>
      </c>
      <c r="H134" s="165">
        <v>1</v>
      </c>
      <c r="I134" s="166"/>
      <c r="J134" s="166">
        <f>ROUND(I134*H134,2)</f>
        <v>0</v>
      </c>
      <c r="K134" s="163" t="s">
        <v>5</v>
      </c>
      <c r="L134" s="39"/>
      <c r="M134" s="167" t="s">
        <v>5</v>
      </c>
      <c r="N134" s="168" t="s">
        <v>44</v>
      </c>
      <c r="O134" s="169">
        <v>0</v>
      </c>
      <c r="P134" s="169">
        <f>O134*H134</f>
        <v>0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AR134" s="25" t="s">
        <v>156</v>
      </c>
      <c r="AT134" s="25" t="s">
        <v>151</v>
      </c>
      <c r="AU134" s="25" t="s">
        <v>82</v>
      </c>
      <c r="AY134" s="25" t="s">
        <v>149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25" t="s">
        <v>80</v>
      </c>
      <c r="BK134" s="171">
        <f>ROUND(I134*H134,2)</f>
        <v>0</v>
      </c>
      <c r="BL134" s="25" t="s">
        <v>156</v>
      </c>
      <c r="BM134" s="25" t="s">
        <v>509</v>
      </c>
    </row>
    <row r="135" spans="2:65" s="1" customFormat="1" ht="16.5" customHeight="1">
      <c r="B135" s="160"/>
      <c r="C135" s="161">
        <v>30</v>
      </c>
      <c r="D135" s="161" t="s">
        <v>151</v>
      </c>
      <c r="E135" s="162" t="s">
        <v>2027</v>
      </c>
      <c r="F135" s="163" t="s">
        <v>2033</v>
      </c>
      <c r="G135" s="164" t="s">
        <v>1397</v>
      </c>
      <c r="H135" s="165">
        <v>1</v>
      </c>
      <c r="I135" s="166"/>
      <c r="J135" s="166">
        <f>ROUND(I135*H135,2)</f>
        <v>0</v>
      </c>
      <c r="K135" s="163" t="s">
        <v>5</v>
      </c>
      <c r="L135" s="39"/>
      <c r="M135" s="167" t="s">
        <v>5</v>
      </c>
      <c r="N135" s="211" t="s">
        <v>44</v>
      </c>
      <c r="O135" s="212">
        <v>0</v>
      </c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5" t="s">
        <v>156</v>
      </c>
      <c r="AT135" s="25" t="s">
        <v>151</v>
      </c>
      <c r="AU135" s="25" t="s">
        <v>82</v>
      </c>
      <c r="AY135" s="25" t="s">
        <v>149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25" t="s">
        <v>80</v>
      </c>
      <c r="BK135" s="171">
        <f>ROUND(I135*H135,2)</f>
        <v>0</v>
      </c>
      <c r="BL135" s="25" t="s">
        <v>156</v>
      </c>
      <c r="BM135" s="25" t="s">
        <v>533</v>
      </c>
    </row>
    <row r="136" spans="2:65" s="1" customFormat="1" ht="6.95" customHeight="1">
      <c r="B136" s="54"/>
      <c r="C136" s="55"/>
      <c r="D136" s="55"/>
      <c r="E136" s="55"/>
      <c r="F136" s="55"/>
      <c r="G136" s="55"/>
      <c r="H136" s="55"/>
      <c r="I136" s="55"/>
      <c r="J136" s="55"/>
      <c r="K136" s="55"/>
      <c r="L136" s="39"/>
    </row>
  </sheetData>
  <autoFilter ref="C83:K135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01 - Stoka A</vt:lpstr>
      <vt:lpstr>02 - Stoka A-1</vt:lpstr>
      <vt:lpstr>03 - Stoka A-1-1</vt:lpstr>
      <vt:lpstr>06 - Stoka A-2</vt:lpstr>
      <vt:lpstr>07 - Stoka A-3</vt:lpstr>
      <vt:lpstr>08 - Stoka A-4</vt:lpstr>
      <vt:lpstr>09 - Stoka A-4-1</vt:lpstr>
      <vt:lpstr>06 - Vedlejší a ostatní n...</vt:lpstr>
      <vt:lpstr>Pokyny pro vyplnění</vt:lpstr>
      <vt:lpstr>'01 - Stoka A'!Názvy_tisku</vt:lpstr>
      <vt:lpstr>'02 - Stoka A-1'!Názvy_tisku</vt:lpstr>
      <vt:lpstr>'03 - Stoka A-1-1'!Názvy_tisku</vt:lpstr>
      <vt:lpstr>'06 - Stoka A-2'!Názvy_tisku</vt:lpstr>
      <vt:lpstr>'06 - Vedlejší a ostatní n...'!Názvy_tisku</vt:lpstr>
      <vt:lpstr>'07 - Stoka A-3'!Názvy_tisku</vt:lpstr>
      <vt:lpstr>'08 - Stoka A-4'!Názvy_tisku</vt:lpstr>
      <vt:lpstr>'09 - Stoka A-4-1'!Názvy_tisku</vt:lpstr>
      <vt:lpstr>'Rekapitulace stavby'!Názvy_tisku</vt:lpstr>
      <vt:lpstr>'01 - Stoka A'!Oblast_tisku</vt:lpstr>
      <vt:lpstr>'02 - Stoka A-1'!Oblast_tisku</vt:lpstr>
      <vt:lpstr>'03 - Stoka A-1-1'!Oblast_tisku</vt:lpstr>
      <vt:lpstr>'06 - Stoka A-2'!Oblast_tisku</vt:lpstr>
      <vt:lpstr>'06 - Vedlejší a ostatní n...'!Oblast_tisku</vt:lpstr>
      <vt:lpstr>'07 - Stoka A-3'!Oblast_tisku</vt:lpstr>
      <vt:lpstr>'08 - Stoka A-4'!Oblast_tisku</vt:lpstr>
      <vt:lpstr>'09 - Stoka A-4-1'!Oblast_tisku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 </cp:lastModifiedBy>
  <cp:lastPrinted>2019-02-18T09:23:49Z</cp:lastPrinted>
  <dcterms:created xsi:type="dcterms:W3CDTF">2019-01-19T11:55:25Z</dcterms:created>
  <dcterms:modified xsi:type="dcterms:W3CDTF">2019-02-18T09:56:25Z</dcterms:modified>
</cp:coreProperties>
</file>